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EF55" lockStructure="1" lockWindows="1"/>
  <bookViews>
    <workbookView xWindow="390" yWindow="555" windowWidth="16935" windowHeight="7620" activeTab="1"/>
  </bookViews>
  <sheets>
    <sheet name="Test" sheetId="1" r:id="rId1"/>
    <sheet name="Results" sheetId="2" r:id="rId2"/>
  </sheets>
  <calcPr calcId="144525"/>
</workbook>
</file>

<file path=xl/calcChain.xml><?xml version="1.0" encoding="utf-8"?>
<calcChain xmlns="http://schemas.openxmlformats.org/spreadsheetml/2006/main">
  <c r="BW16" i="2" l="1"/>
  <c r="BV16" i="2"/>
  <c r="BU16" i="2"/>
  <c r="BT16" i="2"/>
  <c r="BS16" i="2"/>
  <c r="BR16" i="2"/>
  <c r="BQ16" i="2"/>
  <c r="BP16" i="2"/>
  <c r="BX16" i="2" s="1"/>
  <c r="BO16" i="2"/>
  <c r="BM16" i="2"/>
  <c r="BK16" i="2"/>
  <c r="BI16" i="2"/>
  <c r="BG16" i="2"/>
  <c r="BE16" i="2"/>
  <c r="BC16" i="2"/>
  <c r="BA16" i="2"/>
  <c r="AY16" i="2"/>
  <c r="AW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V16" i="2" s="1"/>
  <c r="A16" i="2"/>
  <c r="BW15" i="2"/>
  <c r="BV15" i="2"/>
  <c r="BU15" i="2"/>
  <c r="BT15" i="2"/>
  <c r="BS15" i="2"/>
  <c r="BR15" i="2"/>
  <c r="BQ15" i="2"/>
  <c r="BP15" i="2"/>
  <c r="BX15" i="2" s="1"/>
  <c r="BO15" i="2"/>
  <c r="BM15" i="2"/>
  <c r="BK15" i="2"/>
  <c r="BI15" i="2"/>
  <c r="BG15" i="2"/>
  <c r="BE15" i="2"/>
  <c r="BC15" i="2"/>
  <c r="BA15" i="2"/>
  <c r="AY15" i="2"/>
  <c r="AW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V15" i="2" s="1"/>
  <c r="A15" i="2"/>
  <c r="BW14" i="2"/>
  <c r="BV14" i="2"/>
  <c r="BU14" i="2"/>
  <c r="BT14" i="2"/>
  <c r="BS14" i="2"/>
  <c r="BR14" i="2"/>
  <c r="BQ14" i="2"/>
  <c r="BP14" i="2"/>
  <c r="BX14" i="2" s="1"/>
  <c r="BO14" i="2"/>
  <c r="BM14" i="2"/>
  <c r="BK14" i="2"/>
  <c r="BI14" i="2"/>
  <c r="BG14" i="2"/>
  <c r="BE14" i="2"/>
  <c r="BC14" i="2"/>
  <c r="BA14" i="2"/>
  <c r="AY14" i="2"/>
  <c r="AW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V14" i="2" s="1"/>
  <c r="A14" i="2"/>
  <c r="BW13" i="2"/>
  <c r="BV13" i="2"/>
  <c r="BU13" i="2"/>
  <c r="BT13" i="2"/>
  <c r="BS13" i="2"/>
  <c r="BR13" i="2"/>
  <c r="BQ13" i="2"/>
  <c r="BP13" i="2"/>
  <c r="BX13" i="2" s="1"/>
  <c r="BO13" i="2"/>
  <c r="BM13" i="2"/>
  <c r="BK13" i="2"/>
  <c r="BI13" i="2"/>
  <c r="BG13" i="2"/>
  <c r="BE13" i="2"/>
  <c r="BC13" i="2"/>
  <c r="BA13" i="2"/>
  <c r="AY13" i="2"/>
  <c r="AW13" i="2"/>
  <c r="AU13" i="2"/>
  <c r="AT13" i="2"/>
  <c r="AS13" i="2"/>
  <c r="AR13" i="2"/>
  <c r="AQ13" i="2"/>
  <c r="AP13"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V13" i="2" s="1"/>
  <c r="A13" i="2"/>
  <c r="BW12" i="2"/>
  <c r="BV12" i="2"/>
  <c r="BU12" i="2"/>
  <c r="BT12" i="2"/>
  <c r="BS12" i="2"/>
  <c r="BR12" i="2"/>
  <c r="BQ12" i="2"/>
  <c r="BP12" i="2"/>
  <c r="BX12" i="2" s="1"/>
  <c r="BO12" i="2"/>
  <c r="BM12" i="2"/>
  <c r="BK12" i="2"/>
  <c r="BI12" i="2"/>
  <c r="BG12" i="2"/>
  <c r="BE12" i="2"/>
  <c r="BC12" i="2"/>
  <c r="BA12" i="2"/>
  <c r="AY12" i="2"/>
  <c r="AW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AV12" i="2" s="1"/>
  <c r="A12" i="2"/>
  <c r="BW11" i="2"/>
  <c r="BV11" i="2"/>
  <c r="BU11" i="2"/>
  <c r="BT11" i="2"/>
  <c r="BS11" i="2"/>
  <c r="BR11" i="2"/>
  <c r="BQ11" i="2"/>
  <c r="BP11" i="2"/>
  <c r="BX11" i="2" s="1"/>
  <c r="BO11" i="2"/>
  <c r="BM11" i="2"/>
  <c r="BK11" i="2"/>
  <c r="BI11" i="2"/>
  <c r="BG11" i="2"/>
  <c r="BE11" i="2"/>
  <c r="BC11" i="2"/>
  <c r="BA11" i="2"/>
  <c r="AY11" i="2"/>
  <c r="AW11" i="2"/>
  <c r="AU11" i="2"/>
  <c r="AT11"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V11" i="2" s="1"/>
  <c r="A11" i="2"/>
  <c r="BW10" i="2"/>
  <c r="BV10" i="2"/>
  <c r="BU10" i="2"/>
  <c r="BT10" i="2"/>
  <c r="BS10" i="2"/>
  <c r="BR10" i="2"/>
  <c r="BQ10" i="2"/>
  <c r="BP10" i="2"/>
  <c r="BX10" i="2" s="1"/>
  <c r="BO10" i="2"/>
  <c r="BM10" i="2"/>
  <c r="BK10" i="2"/>
  <c r="BI10" i="2"/>
  <c r="BG10" i="2"/>
  <c r="BE10" i="2"/>
  <c r="BC10" i="2"/>
  <c r="BA10" i="2"/>
  <c r="AY10" i="2"/>
  <c r="AW10" i="2"/>
  <c r="AU10" i="2"/>
  <c r="AT10"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V10" i="2" s="1"/>
  <c r="A10" i="2"/>
  <c r="BW9" i="2"/>
  <c r="BV9" i="2"/>
  <c r="BU9" i="2"/>
  <c r="BT9" i="2"/>
  <c r="BS9" i="2"/>
  <c r="BR9" i="2"/>
  <c r="BQ9" i="2"/>
  <c r="BP9" i="2"/>
  <c r="BX9" i="2" s="1"/>
  <c r="BO9" i="2"/>
  <c r="BM9" i="2"/>
  <c r="BK9" i="2"/>
  <c r="BI9" i="2"/>
  <c r="BG9" i="2"/>
  <c r="BE9" i="2"/>
  <c r="BC9" i="2"/>
  <c r="BA9" i="2"/>
  <c r="AY9" i="2"/>
  <c r="AW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AV9" i="2" s="1"/>
  <c r="A9" i="2"/>
  <c r="BW8" i="2"/>
  <c r="BV8" i="2"/>
  <c r="BU8" i="2"/>
  <c r="BT8" i="2"/>
  <c r="BS8" i="2"/>
  <c r="BR8" i="2"/>
  <c r="BQ8" i="2"/>
  <c r="BP8" i="2"/>
  <c r="BX8" i="2" s="1"/>
  <c r="BO8" i="2"/>
  <c r="BM8" i="2"/>
  <c r="BK8" i="2"/>
  <c r="BI8" i="2"/>
  <c r="BG8" i="2"/>
  <c r="BE8" i="2"/>
  <c r="BC8" i="2"/>
  <c r="BA8" i="2"/>
  <c r="AY8" i="2"/>
  <c r="AW8" i="2"/>
  <c r="AU8" i="2"/>
  <c r="AT8" i="2"/>
  <c r="AS8" i="2"/>
  <c r="AR8" i="2"/>
  <c r="AQ8" i="2"/>
  <c r="AP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B8" i="2"/>
  <c r="AV8" i="2" s="1"/>
  <c r="A8" i="2"/>
  <c r="BW7" i="2"/>
  <c r="BV7" i="2"/>
  <c r="BU7" i="2"/>
  <c r="BT7" i="2"/>
  <c r="BS7" i="2"/>
  <c r="BR7" i="2"/>
  <c r="BQ7" i="2"/>
  <c r="BP7" i="2"/>
  <c r="BX7" i="2" s="1"/>
  <c r="BO7" i="2"/>
  <c r="BM7" i="2"/>
  <c r="BK7" i="2"/>
  <c r="BI7" i="2"/>
  <c r="BG7" i="2"/>
  <c r="BE7" i="2"/>
  <c r="BC7" i="2"/>
  <c r="BA7" i="2"/>
  <c r="AY7" i="2"/>
  <c r="AW7" i="2"/>
  <c r="AU7" i="2"/>
  <c r="AT7" i="2"/>
  <c r="AS7" i="2"/>
  <c r="AR7" i="2"/>
  <c r="AQ7" i="2"/>
  <c r="AP7" i="2"/>
  <c r="AO7" i="2"/>
  <c r="AN7"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AV7" i="2" s="1"/>
  <c r="A7" i="2"/>
  <c r="BW6" i="2"/>
  <c r="BV6" i="2"/>
  <c r="BU6" i="2"/>
  <c r="BT6" i="2"/>
  <c r="BS6" i="2"/>
  <c r="BR6" i="2"/>
  <c r="BQ6" i="2"/>
  <c r="BP6" i="2"/>
  <c r="BX6" i="2" s="1"/>
  <c r="BO6" i="2"/>
  <c r="BM6" i="2"/>
  <c r="BK6" i="2"/>
  <c r="BI6" i="2"/>
  <c r="BG6" i="2"/>
  <c r="BE6" i="2"/>
  <c r="BC6" i="2"/>
  <c r="BA6" i="2"/>
  <c r="AY6" i="2"/>
  <c r="AW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V6" i="2" s="1"/>
  <c r="A6" i="2"/>
  <c r="BW5" i="2"/>
  <c r="BV5" i="2"/>
  <c r="BU5" i="2"/>
  <c r="BT5" i="2"/>
  <c r="BS5" i="2"/>
  <c r="BR5" i="2"/>
  <c r="BQ5" i="2"/>
  <c r="BP5" i="2"/>
  <c r="BX5" i="2" s="1"/>
  <c r="BO5" i="2"/>
  <c r="BM5" i="2"/>
  <c r="BK5" i="2"/>
  <c r="BI5" i="2"/>
  <c r="BG5" i="2"/>
  <c r="BE5" i="2"/>
  <c r="BC5" i="2"/>
  <c r="BA5" i="2"/>
  <c r="AY5" i="2"/>
  <c r="AW5" i="2"/>
  <c r="AU5" i="2"/>
  <c r="AT5" i="2"/>
  <c r="AS5" i="2"/>
  <c r="AR5" i="2"/>
  <c r="AQ5" i="2"/>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AV5" i="2" s="1"/>
  <c r="A5" i="2"/>
  <c r="BW4" i="2"/>
  <c r="BV4" i="2"/>
  <c r="BU4" i="2"/>
  <c r="BT4" i="2"/>
  <c r="BS4" i="2"/>
  <c r="BR4" i="2"/>
  <c r="BQ4" i="2"/>
  <c r="BP4" i="2"/>
  <c r="BX4" i="2" s="1"/>
  <c r="BO4" i="2"/>
  <c r="BM4" i="2"/>
  <c r="BK4" i="2"/>
  <c r="BI4" i="2"/>
  <c r="BG4" i="2"/>
  <c r="BE4" i="2"/>
  <c r="BC4" i="2"/>
  <c r="BA4" i="2"/>
  <c r="AY4" i="2"/>
  <c r="AW4" i="2"/>
  <c r="AU4" i="2"/>
  <c r="AT4" i="2"/>
  <c r="AS4" i="2"/>
  <c r="AR4" i="2"/>
  <c r="AQ4" i="2"/>
  <c r="AP4" i="2"/>
  <c r="AO4" i="2"/>
  <c r="AN4" i="2"/>
  <c r="AM4" i="2"/>
  <c r="AL4" i="2"/>
  <c r="AK4" i="2"/>
  <c r="AJ4" i="2"/>
  <c r="AI4"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C4" i="2"/>
  <c r="B4" i="2"/>
  <c r="AV4" i="2" s="1"/>
  <c r="A4" i="2"/>
  <c r="BW3" i="2"/>
  <c r="BV3" i="2"/>
  <c r="BU3" i="2"/>
  <c r="BT3" i="2"/>
  <c r="BS3" i="2"/>
  <c r="BR3" i="2"/>
  <c r="BQ3" i="2"/>
  <c r="BP3" i="2"/>
  <c r="BX3" i="2" s="1"/>
  <c r="BO3" i="2"/>
  <c r="BM3" i="2"/>
  <c r="BK3" i="2"/>
  <c r="BI3" i="2"/>
  <c r="BG3" i="2"/>
  <c r="BE3" i="2"/>
  <c r="BC3" i="2"/>
  <c r="BA3" i="2"/>
  <c r="AY3" i="2"/>
  <c r="AW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AV3" i="2" s="1"/>
  <c r="A3" i="2"/>
  <c r="BW2" i="2"/>
  <c r="BV2" i="2"/>
  <c r="BU2" i="2"/>
  <c r="BT2" i="2"/>
  <c r="BS2" i="2"/>
  <c r="BR2" i="2"/>
  <c r="BQ2" i="2"/>
  <c r="BP2" i="2"/>
  <c r="BX2" i="2" s="1"/>
  <c r="BO2" i="2"/>
  <c r="BM2" i="2"/>
  <c r="BK2" i="2"/>
  <c r="BI2" i="2"/>
  <c r="BG2" i="2"/>
  <c r="BE2" i="2"/>
  <c r="BC2" i="2"/>
  <c r="BA2" i="2"/>
  <c r="AY2" i="2"/>
  <c r="AW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V2" i="2" s="1"/>
  <c r="A2" i="2"/>
  <c r="A1" i="2"/>
  <c r="BY4" i="2" l="1"/>
  <c r="BY8" i="2"/>
  <c r="BY12" i="2"/>
  <c r="BY16" i="2"/>
  <c r="BY5" i="2"/>
  <c r="BY9" i="2"/>
  <c r="BY13" i="2"/>
  <c r="BY2" i="2"/>
  <c r="BY6" i="2"/>
  <c r="BY10" i="2"/>
  <c r="BY14" i="2"/>
  <c r="BY3" i="2"/>
  <c r="BY7" i="2"/>
  <c r="BY11" i="2"/>
  <c r="BY15" i="2"/>
</calcChain>
</file>

<file path=xl/sharedStrings.xml><?xml version="1.0" encoding="utf-8"?>
<sst xmlns="http://schemas.openxmlformats.org/spreadsheetml/2006/main" count="962" uniqueCount="313">
  <si>
    <t>Отметка времени</t>
  </si>
  <si>
    <t>ПІП студента</t>
  </si>
  <si>
    <t xml:space="preserve">1. _____ time have we got before the train leaves? </t>
  </si>
  <si>
    <t xml:space="preserve">2. He cut his finger while he _______ some wood. </t>
  </si>
  <si>
    <t xml:space="preserve">3. She was very tired,_____________ she couldn't sleep. </t>
  </si>
  <si>
    <t xml:space="preserve">4. __________ is that letter I wrote? Have you seen it? </t>
  </si>
  <si>
    <t>5. When we lived by the sea, we ________ to swim every  morning.</t>
  </si>
  <si>
    <t xml:space="preserve">6. I love roses, _________ my sister loves carnations. </t>
  </si>
  <si>
    <t xml:space="preserve">7. She ___________ get a job as a teacher. She loves children. </t>
  </si>
  <si>
    <t xml:space="preserve">8. We waved goodbye _________ the car was out of sight. </t>
  </si>
  <si>
    <t xml:space="preserve">9. He slept for eight hours, ____________ he was still tired. </t>
  </si>
  <si>
    <t>10. 'I love going to the beach.' '_______________'.</t>
  </si>
  <si>
    <t xml:space="preserve">11.  I've made ___ biscuits. Would you like one? </t>
  </si>
  <si>
    <t xml:space="preserve">12. We ____ go out to dinner, if you like. </t>
  </si>
  <si>
    <t>13. I think _________ has been reading my diary.</t>
  </si>
  <si>
    <t xml:space="preserve">14. They ___________ haven't finished building the new  supermarket. </t>
  </si>
  <si>
    <t xml:space="preserve">15. By the time the rain stopped, we ________ two pots of  coffee. </t>
  </si>
  <si>
    <t xml:space="preserve">16. _____ we have a barbecue this evening? </t>
  </si>
  <si>
    <t xml:space="preserve">17. We're going to the theatre ______ a play. </t>
  </si>
  <si>
    <t xml:space="preserve">18. That is the right answer, ________ ? </t>
  </si>
  <si>
    <t xml:space="preserve">19. _____________   painted this beautiful picture? </t>
  </si>
  <si>
    <t xml:space="preserve">20. If you had studied more, you _________ the exam. </t>
  </si>
  <si>
    <t>21. He can't decide who ______________ to his birthday party.</t>
  </si>
  <si>
    <t>22. I tried on two pairs of trousers, but ________ of them fitted  me.</t>
  </si>
  <si>
    <t>23. 'I don't like bananas.' '_________'.</t>
  </si>
  <si>
    <t xml:space="preserve">24. He's tired. He __________ properly for days. </t>
  </si>
  <si>
    <t xml:space="preserve">25. They own a motorboat, ______ ? </t>
  </si>
  <si>
    <t xml:space="preserve">26. If I had a bigger flat, I ______ a party. </t>
  </si>
  <si>
    <t>27. He______ be famous. I've never heard of him.</t>
  </si>
  <si>
    <t xml:space="preserve">28. I have_______ received a letter from my pen-friend. </t>
  </si>
  <si>
    <t>29. When I opened the door, there wasn't ______ there.</t>
  </si>
  <si>
    <t xml:space="preserve">30. Chris is the _____ person I have ever met. </t>
  </si>
  <si>
    <t xml:space="preserve">31. I live in the city, so I _________ to busy traffic. </t>
  </si>
  <si>
    <t xml:space="preserve">32. I'm hungry. I haven't had ________ to eat all day. </t>
  </si>
  <si>
    <t>33. When I buy a new house, I ______ every room myself.</t>
  </si>
  <si>
    <t>34. We must run to the cinema. The film _________ in five minutes.</t>
  </si>
  <si>
    <t xml:space="preserve">35. It's no use ________ about the exam results. You'll know soon enough. </t>
  </si>
  <si>
    <t>36. We are thinking about	_________ a new car.</t>
  </si>
  <si>
    <t>37. He was dirty because he _______ in the garden.</t>
  </si>
  <si>
    <t>38. She has lots of T-shirts, but ______ of them are in the wash.</t>
  </si>
  <si>
    <t>39. Tom is three years ________ than his brother.</t>
  </si>
  <si>
    <t>40. We live in _______ large block of flats.</t>
  </si>
  <si>
    <t>41. This flat is small, but it will do _______ the time being</t>
  </si>
  <si>
    <t xml:space="preserve">42. He gave a speech ______ behalf of the class. </t>
  </si>
  <si>
    <t xml:space="preserve">43. I will give you the job ______ condition that you work hard.  </t>
  </si>
  <si>
    <t xml:space="preserve">44. This calendar is _____ date. I need a new one. </t>
  </si>
  <si>
    <t>45. The policeman wasn't _______ duty, but he still helped us.</t>
  </si>
  <si>
    <t xml:space="preserve">46. It's too late to go to the cinema. The film will have  started _______ now. </t>
  </si>
  <si>
    <t>http://b779011024006a6071c1-5c160b94f727c0d27cbeccc854542bc6.r78.cf1.rackcdn.com/B1_difficult_situations.mp3</t>
  </si>
  <si>
    <t>47. The boy revised all week for his Economics exam.</t>
  </si>
  <si>
    <t>48. It wasn't an important exam.</t>
  </si>
  <si>
    <t>49. His mum is worried about the cost of retaking the course.</t>
  </si>
  <si>
    <t>50. The girl and the dog were playing in the park.</t>
  </si>
  <si>
    <t>51. She took Bonzo to the vet's straight away.</t>
  </si>
  <si>
    <t>52. She had only had Bonzo for a short time.</t>
  </si>
  <si>
    <t>53. The boy was using the phone when someone stole it.</t>
  </si>
  <si>
    <t>54. The boy thinks he would recognise the thief.</t>
  </si>
  <si>
    <t>55. The dad will see if the phone is insured.</t>
  </si>
  <si>
    <t>Gateway Academy Pre-Sessional Courses  Our pre-sessional courses are ideal for students who have a conditional place at a British university, but who need to achieve a certain level of English in order to be accepted. The course aims to provide students with the English language and study skills that they need in order to be successful at university or another academic establishment. It is important to note that completion of the course does not guarantee students entrance into a university. It is necessary for students to show during the course that they have understood the information and skills that they have been taught, and can incorporate it into their work. Pre-sessional students at Gateway Academy will benefit from: a) small class sizes (no more than 10 students per class); b) twenty three hours of tuition per week; c) individual support and tutorials; d) regular guest lecturers; e) the use of the Academy's study and recreational facilities, including the Language Library, the computer suite, and the academy's sports facilities; f) a varied social programme including evening entertainments and weekend excursions to popular tourist attractions and cities such as Stonehenge, Oxford and Stratford-on-Avon. The course offers a holistic approach to learning, and covers reading, writing, speaking and listening skills. During the course, students will receive instruction on important techniques such as summary-writing, analysing essay titles, organising writing, note-taking in lectures, giving seminars and making presentations. Students will gain experience in working both individually and in groups. As part of the course, all students will work towards a 5000 word project in their own field of study. Students will receive guidance from their tutors on how best to conduct research and write it up effectively. Students will also work towards a presentation on the same subject. There is no final examination. Students are assessed continuously, taking into account their attendance, successful completion of assignments and participation in class. Students will be given a full report on their progress at the end of the course. Students need to be aware that the course involves a great deal of coursework, which will require students to manage their time effectively. Gateway Academy offers three pre-sessional courses. A five-week course beginning in August is available for advanced level students; a ten-week course beginning in July is available for upper-intermediate students. Intermediate level students should take our twenty week course beginning in May. Intermediate level students get a two-week break in July.</t>
  </si>
  <si>
    <t>56. The Pre-Sessional course is suitable for students whose place at British university is ________.</t>
  </si>
  <si>
    <t xml:space="preserve">57. During the course, students needs to show that they can understand and   _________ . </t>
  </si>
  <si>
    <t xml:space="preserve">58. Students will be able to use many of the Academy's _________   while they are studying. </t>
  </si>
  <si>
    <t>59. Students will have the opportunity to visit ______ on Saturdays and Sundays.</t>
  </si>
  <si>
    <t>60. Students will work both alone and _________ .</t>
  </si>
  <si>
    <t>61. Students will have to research and write up ________ related to their subject area.</t>
  </si>
  <si>
    <t>62. In order to successfully complete their assignments, students will have to _______ well.</t>
  </si>
  <si>
    <t>63. ___________ students should start their course in July.</t>
  </si>
  <si>
    <t>Пасічніченко Олександр Олександрович, Фітіс 2 курс, КМ-145</t>
  </si>
  <si>
    <t>How many</t>
  </si>
  <si>
    <t>chopped</t>
  </si>
  <si>
    <t>yet</t>
  </si>
  <si>
    <t>Where</t>
  </si>
  <si>
    <t>were used</t>
  </si>
  <si>
    <t>whereas</t>
  </si>
  <si>
    <t>might</t>
  </si>
  <si>
    <t>until</t>
  </si>
  <si>
    <t>but</t>
  </si>
  <si>
    <t>So do I</t>
  </si>
  <si>
    <t>some</t>
  </si>
  <si>
    <t>could</t>
  </si>
  <si>
    <t>someone</t>
  </si>
  <si>
    <t>still</t>
  </si>
  <si>
    <t>had drunk</t>
  </si>
  <si>
    <t>Shall</t>
  </si>
  <si>
    <t>to see</t>
  </si>
  <si>
    <t>isn't it</t>
  </si>
  <si>
    <t>Who</t>
  </si>
  <si>
    <t>would pass</t>
  </si>
  <si>
    <t>to invite</t>
  </si>
  <si>
    <t>neither</t>
  </si>
  <si>
    <t>Neither do I</t>
  </si>
  <si>
    <t>hasn't slept</t>
  </si>
  <si>
    <t>don't they</t>
  </si>
  <si>
    <t>would have</t>
  </si>
  <si>
    <t>can't</t>
  </si>
  <si>
    <t>just</t>
  </si>
  <si>
    <t>anyone</t>
  </si>
  <si>
    <t>most patient</t>
  </si>
  <si>
    <t>am used</t>
  </si>
  <si>
    <t>nothing</t>
  </si>
  <si>
    <t>will paint</t>
  </si>
  <si>
    <t>is starting</t>
  </si>
  <si>
    <t>to worry</t>
  </si>
  <si>
    <t>buying</t>
  </si>
  <si>
    <t>has been working</t>
  </si>
  <si>
    <t>all</t>
  </si>
  <si>
    <t>older</t>
  </si>
  <si>
    <t>a</t>
  </si>
  <si>
    <t>for</t>
  </si>
  <si>
    <t>on</t>
  </si>
  <si>
    <t>under</t>
  </si>
  <si>
    <t>out of</t>
  </si>
  <si>
    <t>by</t>
  </si>
  <si>
    <t>ok</t>
  </si>
  <si>
    <t>conditional</t>
  </si>
  <si>
    <t>incorporate new skills</t>
  </si>
  <si>
    <t>benefits</t>
  </si>
  <si>
    <t>places of interest</t>
  </si>
  <si>
    <t>in small groups</t>
  </si>
  <si>
    <t>project</t>
  </si>
  <si>
    <t xml:space="preserve">study and manage time </t>
  </si>
  <si>
    <t>upper-intermediate</t>
  </si>
  <si>
    <t>Паршакова Ольга Олександрівна, ФІТІС, КТ-141</t>
  </si>
  <si>
    <t>How much</t>
  </si>
  <si>
    <t>was chopping</t>
  </si>
  <si>
    <t>used</t>
  </si>
  <si>
    <t>Will</t>
  </si>
  <si>
    <t>would have passed</t>
  </si>
  <si>
    <t>didn't sleep</t>
  </si>
  <si>
    <t>anything</t>
  </si>
  <si>
    <t>paint</t>
  </si>
  <si>
    <t>starts</t>
  </si>
  <si>
    <t>had been working</t>
  </si>
  <si>
    <t>the</t>
  </si>
  <si>
    <t>in</t>
  </si>
  <si>
    <t>incorporate their skills</t>
  </si>
  <si>
    <t>facilities</t>
  </si>
  <si>
    <t>tourist attractions and cities</t>
  </si>
  <si>
    <t>in groups</t>
  </si>
  <si>
    <t>a project</t>
  </si>
  <si>
    <t>manage time</t>
  </si>
  <si>
    <t>Upper-intermediate level</t>
  </si>
  <si>
    <t>Чичужко Владислав Олегович, ФІТІС, СКС-147</t>
  </si>
  <si>
    <t>What</t>
  </si>
  <si>
    <t>ought</t>
  </si>
  <si>
    <t>So I do</t>
  </si>
  <si>
    <t>had been drinking</t>
  </si>
  <si>
    <t>both</t>
  </si>
  <si>
    <t>Neither I do</t>
  </si>
  <si>
    <t>do they</t>
  </si>
  <si>
    <t>get used</t>
  </si>
  <si>
    <t>will start</t>
  </si>
  <si>
    <t>worrying</t>
  </si>
  <si>
    <t>had worked</t>
  </si>
  <si>
    <t>one</t>
  </si>
  <si>
    <t>from</t>
  </si>
  <si>
    <t>incorporate the information</t>
  </si>
  <si>
    <t>recreational facilities</t>
  </si>
  <si>
    <t>popular tourist attractions</t>
  </si>
  <si>
    <t>5000 word project</t>
  </si>
  <si>
    <t>manage their time</t>
  </si>
  <si>
    <t>Нечипоренко Олександра Віталіївна, ФІТІС, ІТП-133</t>
  </si>
  <si>
    <t>can</t>
  </si>
  <si>
    <t>incorporate information</t>
  </si>
  <si>
    <t>with tutors</t>
  </si>
  <si>
    <t>Кухаренко Богдан В'ячеславович, ФІТІС, СКС-137</t>
  </si>
  <si>
    <t>although</t>
  </si>
  <si>
    <t>have drunk</t>
  </si>
  <si>
    <t>have</t>
  </si>
  <si>
    <t>mustn't</t>
  </si>
  <si>
    <t>a conditional</t>
  </si>
  <si>
    <t>benefit's</t>
  </si>
  <si>
    <t xml:space="preserve">Stonehenge, Oxford, Stratford. </t>
  </si>
  <si>
    <t>attend and participate</t>
  </si>
  <si>
    <t xml:space="preserve">Upper-intermediate </t>
  </si>
  <si>
    <t>Зінченко Ігор Геннадійович ФІТІС КТ-131</t>
  </si>
  <si>
    <t>must</t>
  </si>
  <si>
    <t>incorporate</t>
  </si>
  <si>
    <t>attractions and cities</t>
  </si>
  <si>
    <t>study</t>
  </si>
  <si>
    <t>Upper-intermediate</t>
  </si>
  <si>
    <t>Моторна Тетяна Олександрівна, ФЕУ, МЕ-125</t>
  </si>
  <si>
    <t>while</t>
  </si>
  <si>
    <t>incorporate information and skills</t>
  </si>
  <si>
    <t>study and facilities</t>
  </si>
  <si>
    <t xml:space="preserve"> tourist attractions and cities</t>
  </si>
  <si>
    <t>5000 words</t>
  </si>
  <si>
    <t>Чепеленко Антон Вікторович ФІТІС КМ-135</t>
  </si>
  <si>
    <t>despite</t>
  </si>
  <si>
    <t>is it</t>
  </si>
  <si>
    <t>invite</t>
  </si>
  <si>
    <t>taught skills</t>
  </si>
  <si>
    <t>study, recreational facilities</t>
  </si>
  <si>
    <t>attendance</t>
  </si>
  <si>
    <t>Онищенко Вікторія Тарасівна, факультет економіки та управління, МЕ-153</t>
  </si>
  <si>
    <t>something</t>
  </si>
  <si>
    <t>at</t>
  </si>
  <si>
    <t>at conditional place</t>
  </si>
  <si>
    <t xml:space="preserve">work </t>
  </si>
  <si>
    <t xml:space="preserve">facilities </t>
  </si>
  <si>
    <t xml:space="preserve">essay and articles </t>
  </si>
  <si>
    <t xml:space="preserve">Intermediate level </t>
  </si>
  <si>
    <t>Абдулаєв Юрій, ФІТІС, ПЗ-134</t>
  </si>
  <si>
    <t>wherever</t>
  </si>
  <si>
    <t>should</t>
  </si>
  <si>
    <t>would paint</t>
  </si>
  <si>
    <t>buy</t>
  </si>
  <si>
    <t>either</t>
  </si>
  <si>
    <t>oldest</t>
  </si>
  <si>
    <t>out</t>
  </si>
  <si>
    <t xml:space="preserve">level of English </t>
  </si>
  <si>
    <t>academic establishment</t>
  </si>
  <si>
    <t>establishment</t>
  </si>
  <si>
    <t>_</t>
  </si>
  <si>
    <t xml:space="preserve"> Intermediate level </t>
  </si>
  <si>
    <t>Строкань Анна Станіславівна, факультет харчових технологій та сфери обслуговування, група ТБВ-35</t>
  </si>
  <si>
    <t>-</t>
  </si>
  <si>
    <t>can incorporate it</t>
  </si>
  <si>
    <t>entertainments and excursions</t>
  </si>
  <si>
    <t xml:space="preserve">5000 word project </t>
  </si>
  <si>
    <t>completion</t>
  </si>
  <si>
    <t>Гаман Олександра Сергіївна, ФХТСО, ТБВ-45</t>
  </si>
  <si>
    <t>study skills</t>
  </si>
  <si>
    <t>coursework</t>
  </si>
  <si>
    <t>Москова Маргарита Анатоліївна</t>
  </si>
  <si>
    <t>is chopping</t>
  </si>
  <si>
    <t>no one</t>
  </si>
  <si>
    <t>see</t>
  </si>
  <si>
    <t>will pass</t>
  </si>
  <si>
    <t>will have</t>
  </si>
  <si>
    <t>taught, can incorporate</t>
  </si>
  <si>
    <t>Library,  computer suite</t>
  </si>
  <si>
    <t>Stonehenge, Oxford, Stratford-on-Avon</t>
  </si>
  <si>
    <t xml:space="preserve">in groups </t>
  </si>
  <si>
    <t xml:space="preserve"> ten-week course</t>
  </si>
  <si>
    <t>Панов Дмитро Олександрович, ФІТІС, КМ-135</t>
  </si>
  <si>
    <t>doesn't sleep</t>
  </si>
  <si>
    <t>can incorporate it into their work</t>
  </si>
  <si>
    <t>will benefit from</t>
  </si>
  <si>
    <t>tourist attractions,cities</t>
  </si>
  <si>
    <t>work towards</t>
  </si>
  <si>
    <t>Кіліхевич Нікіта, ФІТІС, ПЗ-134</t>
  </si>
  <si>
    <t>achieved English level</t>
  </si>
  <si>
    <t>incorporate skills</t>
  </si>
  <si>
    <t>presentate a subject</t>
  </si>
  <si>
    <t>Завдання 1</t>
  </si>
  <si>
    <t>Завдання 2</t>
  </si>
  <si>
    <t>Завдання 3</t>
  </si>
  <si>
    <t>Завдання 4</t>
  </si>
  <si>
    <t>Завдання 5</t>
  </si>
  <si>
    <t>Завдання 6</t>
  </si>
  <si>
    <t>Завдання 7</t>
  </si>
  <si>
    <t>Завдання 8</t>
  </si>
  <si>
    <t>Завдання 9</t>
  </si>
  <si>
    <t>Завдання 10</t>
  </si>
  <si>
    <t>Завдання 11</t>
  </si>
  <si>
    <t>Завдання 12</t>
  </si>
  <si>
    <t>Завдання 13</t>
  </si>
  <si>
    <t>Завдання 14</t>
  </si>
  <si>
    <t>Завдання 15</t>
  </si>
  <si>
    <t>Завдання 16</t>
  </si>
  <si>
    <t>Завдання 17</t>
  </si>
  <si>
    <t>Завдання 18</t>
  </si>
  <si>
    <t>Завдання 19</t>
  </si>
  <si>
    <t>Завдання 20</t>
  </si>
  <si>
    <t>Завдання 21</t>
  </si>
  <si>
    <t>Завдання 22</t>
  </si>
  <si>
    <t>Завдання 23</t>
  </si>
  <si>
    <t>Завдання 24</t>
  </si>
  <si>
    <t>Завдання 25</t>
  </si>
  <si>
    <t>Завдання 26</t>
  </si>
  <si>
    <t>Завдання 27</t>
  </si>
  <si>
    <t>Завдання 28</t>
  </si>
  <si>
    <t>Завдання 29</t>
  </si>
  <si>
    <t>Завдання 30</t>
  </si>
  <si>
    <t>Завдання 31</t>
  </si>
  <si>
    <t>Завдання 32</t>
  </si>
  <si>
    <t>Завдання 33</t>
  </si>
  <si>
    <t>Завдання 34</t>
  </si>
  <si>
    <t>Завдання 35</t>
  </si>
  <si>
    <t>Завдання 36</t>
  </si>
  <si>
    <t>Завдання 37</t>
  </si>
  <si>
    <t>Завдання 38</t>
  </si>
  <si>
    <t>Завдання 39</t>
  </si>
  <si>
    <t>Завдання 40</t>
  </si>
  <si>
    <t>Завдання 41</t>
  </si>
  <si>
    <t>Завдання 42</t>
  </si>
  <si>
    <t>Завдання 43</t>
  </si>
  <si>
    <t>Завдання 44</t>
  </si>
  <si>
    <t>Завдання 45</t>
  </si>
  <si>
    <t>Завдання 46</t>
  </si>
  <si>
    <t>Grammar results</t>
  </si>
  <si>
    <t>Завдання 47</t>
  </si>
  <si>
    <t>Завдання 48</t>
  </si>
  <si>
    <t>Завдання 49</t>
  </si>
  <si>
    <t>Завдання 50</t>
  </si>
  <si>
    <t>Завдання 51</t>
  </si>
  <si>
    <t>Завдання 52</t>
  </si>
  <si>
    <t>Завдання 53</t>
  </si>
  <si>
    <t>Завдання 54</t>
  </si>
  <si>
    <t>Завдання 55</t>
  </si>
  <si>
    <t>Listening Results</t>
  </si>
  <si>
    <t>Завдання 56</t>
  </si>
  <si>
    <t>Завдання 57</t>
  </si>
  <si>
    <t>Завдання 58</t>
  </si>
  <si>
    <t>Завдання 59</t>
  </si>
  <si>
    <t>Завдання 60</t>
  </si>
  <si>
    <t>Завдання 61</t>
  </si>
  <si>
    <t>Завдання 62</t>
  </si>
  <si>
    <t>Завдання 63</t>
  </si>
  <si>
    <t>Reading results</t>
  </si>
  <si>
    <t>TOTAL SCORE</t>
  </si>
  <si>
    <t>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</si>
</sst>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2" x14ac:knownFonts="1">
    <font>
      <sz val="10"/>
      <color rgb="FF000000"/>
      <name val="Arial"/>
    </font>
    <font>
      <sz val="10"/>
      <name val="Arial"/>
    </font>
  </fonts>
  <fills count="6">
    <fill>
      <patternFill patternType="none"/>
    </fill>
    <fill>
      <patternFill patternType="gray125"/>
    </fill>
    <fill>
      <patternFill patternType="solid">
        <fgColor rgb="FFD9EAD3"/>
        <bgColor rgb="FFD9EAD3"/>
      </patternFill>
    </fill>
    <fill>
      <patternFill patternType="solid">
        <fgColor theme="0" tint="-0.14999847407452621"/>
        <bgColor indexed="64"/>
      </patternFill>
    </fill>
    <fill>
      <patternFill patternType="solid">
        <fgColor theme="0" tint="-0.14999847407452621"/>
        <bgColor rgb="FFD9EAD3"/>
      </patternFill>
    </fill>
    <fill>
      <patternFill patternType="solid">
        <fgColor theme="0"/>
        <bgColor rgb="FFD9EAD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applyFont="1" applyAlignment="1"/>
    <xf numFmtId="0" fontId="1" fillId="0" borderId="0" xfId="0" applyFont="1" applyAlignment="1">
      <alignment wrapText="1"/>
    </xf>
    <xf numFmtId="164" fontId="1" fillId="0" borderId="0" xfId="0" applyNumberFormat="1" applyFont="1" applyAlignment="1"/>
    <xf numFmtId="0" fontId="1" fillId="0" borderId="0" xfId="0" applyFont="1" applyAlignment="1"/>
    <xf numFmtId="0" fontId="1" fillId="2" borderId="0" xfId="0" applyFont="1" applyFill="1"/>
    <xf numFmtId="0" fontId="0" fillId="0" borderId="1" xfId="0" applyFont="1" applyBorder="1" applyAlignment="1"/>
    <xf numFmtId="0" fontId="1" fillId="0" borderId="1" xfId="0" applyFont="1" applyBorder="1" applyAlignment="1"/>
    <xf numFmtId="0" fontId="1" fillId="5" borderId="1" xfId="0" applyFont="1" applyFill="1" applyBorder="1"/>
    <xf numFmtId="0" fontId="1" fillId="5" borderId="1" xfId="0" applyFont="1" applyFill="1" applyBorder="1" applyAlignment="1"/>
    <xf numFmtId="0" fontId="1" fillId="3" borderId="1" xfId="0" applyFont="1" applyFill="1" applyBorder="1" applyAlignment="1">
      <alignment horizontal="center" wrapText="1"/>
    </xf>
    <xf numFmtId="0" fontId="1" fillId="4" borderId="1" xfId="0" applyFont="1" applyFill="1" applyBorder="1" applyAlignment="1">
      <alignment horizontal="center" wrapText="1"/>
    </xf>
  </cellXfs>
  <cellStyles count="1">
    <cellStyle name="Обычный" xfId="0" builtinId="0"/>
  </cellStyles>
  <dxfs count="126">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
  <sheetViews>
    <sheetView windowProtection="1" workbookViewId="0">
      <pane ySplit="1" topLeftCell="A2" activePane="bottomLeft" state="frozen"/>
      <selection pane="bottomLeft" activeCell="B3" sqref="B3"/>
    </sheetView>
  </sheetViews>
  <sheetFormatPr defaultColWidth="14.42578125" defaultRowHeight="15.75" customHeight="1" x14ac:dyDescent="0.2"/>
  <cols>
    <col min="1" max="1" width="21.5703125" customWidth="1"/>
    <col min="2" max="2" width="32.42578125" customWidth="1"/>
    <col min="3" max="67" width="21.5703125" customWidth="1"/>
  </cols>
  <sheetData>
    <row r="1" spans="1:67" ht="36" customHeight="1" x14ac:dyDescent="0.2">
      <c r="A1" t="s">
        <v>0</v>
      </c>
      <c r="B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t="s">
        <v>58</v>
      </c>
      <c r="BH1" s="1" t="s">
        <v>59</v>
      </c>
      <c r="BI1" s="1" t="s">
        <v>60</v>
      </c>
      <c r="BJ1" s="1" t="s">
        <v>61</v>
      </c>
      <c r="BK1" s="1" t="s">
        <v>62</v>
      </c>
      <c r="BL1" s="1" t="s">
        <v>63</v>
      </c>
      <c r="BM1" s="1" t="s">
        <v>64</v>
      </c>
      <c r="BN1" s="1" t="s">
        <v>65</v>
      </c>
      <c r="BO1" s="1" t="s">
        <v>66</v>
      </c>
    </row>
    <row r="2" spans="1:67" ht="12.75" x14ac:dyDescent="0.2">
      <c r="A2" s="2">
        <v>42394.515986365739</v>
      </c>
      <c r="B2" s="3" t="s">
        <v>67</v>
      </c>
      <c r="C2" s="3" t="s">
        <v>68</v>
      </c>
      <c r="D2" s="3" t="s">
        <v>69</v>
      </c>
      <c r="E2" s="3" t="s">
        <v>70</v>
      </c>
      <c r="F2" s="3" t="s">
        <v>71</v>
      </c>
      <c r="G2" s="3" t="s">
        <v>72</v>
      </c>
      <c r="H2" s="3" t="s">
        <v>73</v>
      </c>
      <c r="I2" s="3" t="s">
        <v>74</v>
      </c>
      <c r="J2" s="3" t="s">
        <v>75</v>
      </c>
      <c r="K2" s="3" t="s">
        <v>76</v>
      </c>
      <c r="L2" s="3" t="s">
        <v>77</v>
      </c>
      <c r="M2" s="3" t="s">
        <v>78</v>
      </c>
      <c r="N2" s="3" t="s">
        <v>79</v>
      </c>
      <c r="O2" s="3" t="s">
        <v>80</v>
      </c>
      <c r="P2" s="3" t="s">
        <v>81</v>
      </c>
      <c r="Q2" s="3" t="s">
        <v>82</v>
      </c>
      <c r="R2" s="3" t="s">
        <v>83</v>
      </c>
      <c r="S2" s="3" t="s">
        <v>84</v>
      </c>
      <c r="T2" s="3" t="s">
        <v>85</v>
      </c>
      <c r="U2" s="3" t="s">
        <v>86</v>
      </c>
      <c r="V2" s="3" t="s">
        <v>87</v>
      </c>
      <c r="W2" s="3" t="s">
        <v>88</v>
      </c>
      <c r="X2" s="3" t="s">
        <v>89</v>
      </c>
      <c r="Y2" s="3" t="s">
        <v>90</v>
      </c>
      <c r="Z2" s="3" t="s">
        <v>91</v>
      </c>
      <c r="AA2" s="3" t="s">
        <v>92</v>
      </c>
      <c r="AB2" s="3" t="s">
        <v>93</v>
      </c>
      <c r="AC2" s="3" t="s">
        <v>94</v>
      </c>
      <c r="AD2" s="3" t="s">
        <v>95</v>
      </c>
      <c r="AE2" s="3" t="s">
        <v>96</v>
      </c>
      <c r="AF2" s="3" t="s">
        <v>97</v>
      </c>
      <c r="AG2" s="3" t="s">
        <v>98</v>
      </c>
      <c r="AH2" s="3" t="s">
        <v>99</v>
      </c>
      <c r="AI2" s="3" t="s">
        <v>100</v>
      </c>
      <c r="AJ2" s="3" t="s">
        <v>101</v>
      </c>
      <c r="AK2" s="3" t="s">
        <v>102</v>
      </c>
      <c r="AL2" s="3" t="s">
        <v>103</v>
      </c>
      <c r="AM2" s="3" t="s">
        <v>104</v>
      </c>
      <c r="AN2" s="3" t="s">
        <v>105</v>
      </c>
      <c r="AO2" s="3" t="s">
        <v>106</v>
      </c>
      <c r="AP2" s="3" t="s">
        <v>107</v>
      </c>
      <c r="AQ2" s="3" t="s">
        <v>108</v>
      </c>
      <c r="AR2" s="3" t="s">
        <v>109</v>
      </c>
      <c r="AS2" s="3" t="s">
        <v>110</v>
      </c>
      <c r="AT2" s="3" t="s">
        <v>111</v>
      </c>
      <c r="AU2" s="3" t="s">
        <v>109</v>
      </c>
      <c r="AV2" s="3" t="s">
        <v>112</v>
      </c>
      <c r="AX2" s="3" t="b">
        <v>1</v>
      </c>
      <c r="AY2" s="3" t="b">
        <v>1</v>
      </c>
      <c r="AZ2" s="3" t="b">
        <v>1</v>
      </c>
      <c r="BA2" s="3" t="b">
        <v>0</v>
      </c>
      <c r="BB2" s="3" t="b">
        <v>1</v>
      </c>
      <c r="BC2" s="3" t="b">
        <v>1</v>
      </c>
      <c r="BD2" s="3" t="b">
        <v>1</v>
      </c>
      <c r="BE2" s="3" t="b">
        <v>0</v>
      </c>
      <c r="BF2" s="3" t="b">
        <v>1</v>
      </c>
      <c r="BG2" s="3" t="s">
        <v>113</v>
      </c>
      <c r="BH2" s="3" t="s">
        <v>114</v>
      </c>
      <c r="BI2" s="3" t="s">
        <v>115</v>
      </c>
      <c r="BJ2" s="3" t="s">
        <v>116</v>
      </c>
      <c r="BK2" s="3" t="s">
        <v>117</v>
      </c>
      <c r="BL2" s="3" t="s">
        <v>118</v>
      </c>
      <c r="BM2" s="3" t="s">
        <v>119</v>
      </c>
      <c r="BN2" s="3" t="s">
        <v>120</v>
      </c>
      <c r="BO2" s="3" t="s">
        <v>121</v>
      </c>
    </row>
    <row r="3" spans="1:67" ht="12.75" x14ac:dyDescent="0.2">
      <c r="A3" s="2">
        <v>42394.519922974534</v>
      </c>
      <c r="B3" s="3" t="s">
        <v>122</v>
      </c>
      <c r="C3" s="3" t="s">
        <v>123</v>
      </c>
      <c r="D3" s="3" t="s">
        <v>124</v>
      </c>
      <c r="E3" s="3" t="s">
        <v>70</v>
      </c>
      <c r="F3" s="3" t="s">
        <v>71</v>
      </c>
      <c r="G3" s="3" t="s">
        <v>125</v>
      </c>
      <c r="H3" s="3" t="s">
        <v>73</v>
      </c>
      <c r="I3" s="3" t="s">
        <v>74</v>
      </c>
      <c r="J3" s="3" t="s">
        <v>75</v>
      </c>
      <c r="K3" s="3" t="s">
        <v>76</v>
      </c>
      <c r="L3" s="3" t="s">
        <v>77</v>
      </c>
      <c r="M3" s="3" t="s">
        <v>78</v>
      </c>
      <c r="N3" s="3" t="s">
        <v>79</v>
      </c>
      <c r="O3" s="3" t="s">
        <v>80</v>
      </c>
      <c r="P3" s="3" t="s">
        <v>81</v>
      </c>
      <c r="Q3" s="3" t="s">
        <v>82</v>
      </c>
      <c r="R3" s="3" t="s">
        <v>126</v>
      </c>
      <c r="S3" s="3" t="s">
        <v>84</v>
      </c>
      <c r="T3" s="3" t="s">
        <v>85</v>
      </c>
      <c r="U3" s="3" t="s">
        <v>86</v>
      </c>
      <c r="V3" s="3" t="s">
        <v>127</v>
      </c>
      <c r="W3" s="3" t="s">
        <v>88</v>
      </c>
      <c r="X3" s="3" t="s">
        <v>89</v>
      </c>
      <c r="Y3" s="3" t="s">
        <v>90</v>
      </c>
      <c r="Z3" s="3" t="s">
        <v>128</v>
      </c>
      <c r="AA3" s="3" t="s">
        <v>92</v>
      </c>
      <c r="AB3" s="3" t="s">
        <v>93</v>
      </c>
      <c r="AC3" s="3" t="s">
        <v>94</v>
      </c>
      <c r="AD3" s="3" t="s">
        <v>95</v>
      </c>
      <c r="AE3" s="3" t="s">
        <v>96</v>
      </c>
      <c r="AF3" s="3" t="s">
        <v>97</v>
      </c>
      <c r="AG3" s="3" t="s">
        <v>98</v>
      </c>
      <c r="AH3" s="3" t="s">
        <v>129</v>
      </c>
      <c r="AI3" s="3" t="s">
        <v>130</v>
      </c>
      <c r="AJ3" s="3" t="s">
        <v>131</v>
      </c>
      <c r="AK3" s="3" t="s">
        <v>102</v>
      </c>
      <c r="AL3" s="3" t="s">
        <v>103</v>
      </c>
      <c r="AM3" s="3" t="s">
        <v>132</v>
      </c>
      <c r="AN3" s="3" t="s">
        <v>105</v>
      </c>
      <c r="AO3" s="3" t="s">
        <v>106</v>
      </c>
      <c r="AP3" s="3" t="s">
        <v>133</v>
      </c>
      <c r="AQ3" s="3" t="s">
        <v>108</v>
      </c>
      <c r="AR3" s="3" t="s">
        <v>108</v>
      </c>
      <c r="AS3" s="3" t="s">
        <v>134</v>
      </c>
      <c r="AT3" s="3" t="s">
        <v>111</v>
      </c>
      <c r="AU3" s="3" t="s">
        <v>109</v>
      </c>
      <c r="AV3" s="3" t="s">
        <v>112</v>
      </c>
      <c r="AX3" s="3" t="b">
        <v>1</v>
      </c>
      <c r="AY3" s="3" t="b">
        <v>0</v>
      </c>
      <c r="AZ3" s="3" t="b">
        <v>1</v>
      </c>
      <c r="BA3" s="3" t="b">
        <v>1</v>
      </c>
      <c r="BB3" s="3" t="b">
        <v>1</v>
      </c>
      <c r="BC3" s="3" t="b">
        <v>0</v>
      </c>
      <c r="BD3" s="3" t="b">
        <v>1</v>
      </c>
      <c r="BE3" s="3" t="b">
        <v>0</v>
      </c>
      <c r="BF3" s="3" t="b">
        <v>1</v>
      </c>
      <c r="BH3" s="3" t="s">
        <v>114</v>
      </c>
      <c r="BI3" s="3" t="s">
        <v>135</v>
      </c>
      <c r="BJ3" s="3" t="s">
        <v>136</v>
      </c>
      <c r="BK3" s="3" t="s">
        <v>137</v>
      </c>
      <c r="BL3" s="3" t="s">
        <v>138</v>
      </c>
      <c r="BM3" s="3" t="s">
        <v>139</v>
      </c>
      <c r="BN3" s="3" t="s">
        <v>140</v>
      </c>
      <c r="BO3" s="3" t="s">
        <v>141</v>
      </c>
    </row>
    <row r="4" spans="1:67" ht="12.75" x14ac:dyDescent="0.2">
      <c r="A4" s="2">
        <v>42394.525039641201</v>
      </c>
      <c r="B4" s="3" t="s">
        <v>142</v>
      </c>
      <c r="C4" s="3" t="s">
        <v>123</v>
      </c>
      <c r="D4" s="3" t="s">
        <v>124</v>
      </c>
      <c r="E4" s="3" t="s">
        <v>70</v>
      </c>
      <c r="F4" s="3" t="s">
        <v>143</v>
      </c>
      <c r="G4" s="3" t="s">
        <v>125</v>
      </c>
      <c r="H4" s="3" t="s">
        <v>73</v>
      </c>
      <c r="I4" s="3" t="s">
        <v>144</v>
      </c>
      <c r="J4" s="3" t="s">
        <v>75</v>
      </c>
      <c r="K4" s="3" t="s">
        <v>76</v>
      </c>
      <c r="L4" s="3" t="s">
        <v>145</v>
      </c>
      <c r="M4" s="3" t="s">
        <v>78</v>
      </c>
      <c r="N4" s="3" t="s">
        <v>74</v>
      </c>
      <c r="O4" s="3" t="s">
        <v>80</v>
      </c>
      <c r="P4" s="3" t="s">
        <v>81</v>
      </c>
      <c r="Q4" s="3" t="s">
        <v>146</v>
      </c>
      <c r="R4" s="3" t="s">
        <v>126</v>
      </c>
      <c r="S4" s="3" t="s">
        <v>84</v>
      </c>
      <c r="T4" s="3" t="s">
        <v>85</v>
      </c>
      <c r="U4" s="3" t="s">
        <v>86</v>
      </c>
      <c r="V4" s="3" t="s">
        <v>87</v>
      </c>
      <c r="W4" s="3" t="s">
        <v>88</v>
      </c>
      <c r="X4" s="3" t="s">
        <v>147</v>
      </c>
      <c r="Y4" s="3" t="s">
        <v>148</v>
      </c>
      <c r="Z4" s="3" t="s">
        <v>91</v>
      </c>
      <c r="AA4" s="3" t="s">
        <v>149</v>
      </c>
      <c r="AB4" s="3" t="s">
        <v>93</v>
      </c>
      <c r="AC4" s="3" t="s">
        <v>94</v>
      </c>
      <c r="AD4" s="3" t="s">
        <v>95</v>
      </c>
      <c r="AE4" s="3" t="s">
        <v>96</v>
      </c>
      <c r="AF4" s="3" t="s">
        <v>97</v>
      </c>
      <c r="AG4" s="3" t="s">
        <v>150</v>
      </c>
      <c r="AH4" s="3" t="s">
        <v>129</v>
      </c>
      <c r="AI4" s="3" t="s">
        <v>100</v>
      </c>
      <c r="AJ4" s="3" t="s">
        <v>151</v>
      </c>
      <c r="AK4" s="3" t="s">
        <v>152</v>
      </c>
      <c r="AL4" s="3" t="s">
        <v>103</v>
      </c>
      <c r="AM4" s="3" t="s">
        <v>153</v>
      </c>
      <c r="AN4" s="3" t="s">
        <v>105</v>
      </c>
      <c r="AO4" s="3" t="s">
        <v>106</v>
      </c>
      <c r="AP4" s="3" t="s">
        <v>154</v>
      </c>
      <c r="AQ4" s="3" t="s">
        <v>108</v>
      </c>
      <c r="AR4" s="3" t="s">
        <v>134</v>
      </c>
      <c r="AS4" s="3" t="s">
        <v>134</v>
      </c>
      <c r="AT4" s="3" t="s">
        <v>111</v>
      </c>
      <c r="AU4" s="3" t="s">
        <v>109</v>
      </c>
      <c r="AV4" s="3" t="s">
        <v>155</v>
      </c>
      <c r="AX4" s="3" t="b">
        <v>1</v>
      </c>
      <c r="AY4" s="3" t="b">
        <v>0</v>
      </c>
      <c r="AZ4" s="3" t="b">
        <v>1</v>
      </c>
      <c r="BA4" s="3" t="b">
        <v>0</v>
      </c>
      <c r="BB4" s="3" t="b">
        <v>1</v>
      </c>
      <c r="BC4" s="3" t="b">
        <v>1</v>
      </c>
      <c r="BD4" s="3" t="b">
        <v>1</v>
      </c>
      <c r="BE4" s="3" t="b">
        <v>1</v>
      </c>
      <c r="BF4" s="3" t="b">
        <v>1</v>
      </c>
      <c r="BH4" s="3" t="s">
        <v>114</v>
      </c>
      <c r="BI4" s="3" t="s">
        <v>156</v>
      </c>
      <c r="BJ4" s="3" t="s">
        <v>157</v>
      </c>
      <c r="BK4" s="3" t="s">
        <v>158</v>
      </c>
      <c r="BL4" s="3" t="s">
        <v>138</v>
      </c>
      <c r="BM4" s="3" t="s">
        <v>159</v>
      </c>
      <c r="BN4" s="3" t="s">
        <v>160</v>
      </c>
      <c r="BO4" s="3" t="s">
        <v>121</v>
      </c>
    </row>
    <row r="5" spans="1:67" ht="12.75" x14ac:dyDescent="0.2">
      <c r="A5" s="2">
        <v>42394.52867644676</v>
      </c>
      <c r="B5" s="3" t="s">
        <v>161</v>
      </c>
      <c r="C5" s="3" t="s">
        <v>123</v>
      </c>
      <c r="D5" s="3" t="s">
        <v>124</v>
      </c>
      <c r="E5" s="3" t="s">
        <v>70</v>
      </c>
      <c r="F5" s="3" t="s">
        <v>71</v>
      </c>
      <c r="G5" s="3" t="s">
        <v>125</v>
      </c>
      <c r="H5" s="3" t="s">
        <v>73</v>
      </c>
      <c r="I5" s="3" t="s">
        <v>162</v>
      </c>
      <c r="J5" s="3" t="s">
        <v>75</v>
      </c>
      <c r="K5" s="3" t="s">
        <v>76</v>
      </c>
      <c r="L5" s="3" t="s">
        <v>77</v>
      </c>
      <c r="M5" s="3" t="s">
        <v>78</v>
      </c>
      <c r="N5" s="3" t="s">
        <v>79</v>
      </c>
      <c r="O5" s="3" t="s">
        <v>80</v>
      </c>
      <c r="P5" s="3" t="s">
        <v>81</v>
      </c>
      <c r="Q5" s="3" t="s">
        <v>82</v>
      </c>
      <c r="R5" s="3" t="s">
        <v>126</v>
      </c>
      <c r="S5" s="3" t="s">
        <v>84</v>
      </c>
      <c r="T5" s="3" t="s">
        <v>85</v>
      </c>
      <c r="U5" s="3" t="s">
        <v>86</v>
      </c>
      <c r="V5" s="3" t="s">
        <v>87</v>
      </c>
      <c r="W5" s="3" t="s">
        <v>88</v>
      </c>
      <c r="X5" s="3" t="s">
        <v>89</v>
      </c>
      <c r="Y5" s="3" t="s">
        <v>90</v>
      </c>
      <c r="Z5" s="3" t="s">
        <v>91</v>
      </c>
      <c r="AA5" s="3" t="s">
        <v>92</v>
      </c>
      <c r="AB5" s="3" t="s">
        <v>93</v>
      </c>
      <c r="AC5" s="3" t="s">
        <v>94</v>
      </c>
      <c r="AD5" s="3" t="s">
        <v>95</v>
      </c>
      <c r="AE5" s="3" t="s">
        <v>96</v>
      </c>
      <c r="AF5" s="3" t="s">
        <v>97</v>
      </c>
      <c r="AG5" s="3" t="s">
        <v>98</v>
      </c>
      <c r="AH5" s="3" t="s">
        <v>129</v>
      </c>
      <c r="AI5" s="3" t="s">
        <v>100</v>
      </c>
      <c r="AJ5" s="3" t="s">
        <v>151</v>
      </c>
      <c r="AK5" s="3" t="s">
        <v>102</v>
      </c>
      <c r="AL5" s="3" t="s">
        <v>103</v>
      </c>
      <c r="AM5" s="3" t="s">
        <v>104</v>
      </c>
      <c r="AN5" s="3" t="s">
        <v>105</v>
      </c>
      <c r="AO5" s="3" t="s">
        <v>106</v>
      </c>
      <c r="AP5" s="3" t="s">
        <v>133</v>
      </c>
      <c r="AQ5" s="3" t="s">
        <v>108</v>
      </c>
      <c r="AR5" s="3" t="s">
        <v>109</v>
      </c>
      <c r="AS5" s="3" t="s">
        <v>109</v>
      </c>
      <c r="AT5" s="3" t="s">
        <v>111</v>
      </c>
      <c r="AU5" s="3" t="s">
        <v>109</v>
      </c>
      <c r="AV5" s="3" t="s">
        <v>155</v>
      </c>
      <c r="AX5" s="3" t="b">
        <v>0</v>
      </c>
      <c r="AY5" s="3" t="b">
        <v>0</v>
      </c>
      <c r="AZ5" s="3" t="b">
        <v>1</v>
      </c>
      <c r="BA5" s="3" t="b">
        <v>0</v>
      </c>
      <c r="BB5" s="3" t="b">
        <v>1</v>
      </c>
      <c r="BC5" s="3" t="b">
        <v>1</v>
      </c>
      <c r="BD5" s="3" t="b">
        <v>1</v>
      </c>
      <c r="BE5" s="3" t="b">
        <v>0</v>
      </c>
      <c r="BF5" s="3" t="b">
        <v>1</v>
      </c>
      <c r="BH5" s="3" t="s">
        <v>114</v>
      </c>
      <c r="BI5" s="3" t="s">
        <v>163</v>
      </c>
      <c r="BJ5" s="3" t="s">
        <v>136</v>
      </c>
      <c r="BK5" s="3" t="s">
        <v>158</v>
      </c>
      <c r="BL5" s="3" t="s">
        <v>164</v>
      </c>
      <c r="BM5" s="3" t="s">
        <v>159</v>
      </c>
      <c r="BN5" s="3" t="s">
        <v>160</v>
      </c>
      <c r="BO5" s="3" t="s">
        <v>121</v>
      </c>
    </row>
    <row r="6" spans="1:67" ht="12.75" x14ac:dyDescent="0.2">
      <c r="A6" s="2">
        <v>42394.528694490742</v>
      </c>
      <c r="B6" s="3" t="s">
        <v>165</v>
      </c>
      <c r="C6" s="3" t="s">
        <v>123</v>
      </c>
      <c r="D6" s="3" t="s">
        <v>124</v>
      </c>
      <c r="E6" s="3" t="s">
        <v>166</v>
      </c>
      <c r="F6" s="3" t="s">
        <v>71</v>
      </c>
      <c r="G6" s="3" t="s">
        <v>72</v>
      </c>
      <c r="H6" s="3" t="s">
        <v>73</v>
      </c>
      <c r="I6" s="3" t="s">
        <v>144</v>
      </c>
      <c r="J6" s="3" t="s">
        <v>75</v>
      </c>
      <c r="K6" s="3" t="s">
        <v>76</v>
      </c>
      <c r="L6" s="3" t="s">
        <v>145</v>
      </c>
      <c r="M6" s="3" t="s">
        <v>78</v>
      </c>
      <c r="N6" s="3" t="s">
        <v>79</v>
      </c>
      <c r="O6" s="3" t="s">
        <v>80</v>
      </c>
      <c r="P6" s="3" t="s">
        <v>81</v>
      </c>
      <c r="Q6" s="3" t="s">
        <v>167</v>
      </c>
      <c r="R6" s="3" t="s">
        <v>126</v>
      </c>
      <c r="S6" s="3" t="s">
        <v>84</v>
      </c>
      <c r="T6" s="3" t="s">
        <v>85</v>
      </c>
      <c r="U6" s="3" t="s">
        <v>86</v>
      </c>
      <c r="V6" s="3" t="s">
        <v>127</v>
      </c>
      <c r="W6" s="3" t="s">
        <v>88</v>
      </c>
      <c r="X6" s="3" t="s">
        <v>89</v>
      </c>
      <c r="Y6" s="3" t="s">
        <v>90</v>
      </c>
      <c r="Z6" s="3" t="s">
        <v>91</v>
      </c>
      <c r="AA6" s="3" t="s">
        <v>92</v>
      </c>
      <c r="AB6" s="3" t="s">
        <v>168</v>
      </c>
      <c r="AC6" s="3" t="s">
        <v>169</v>
      </c>
      <c r="AD6" s="3" t="s">
        <v>95</v>
      </c>
      <c r="AE6" s="3" t="s">
        <v>96</v>
      </c>
      <c r="AF6" s="3" t="s">
        <v>97</v>
      </c>
      <c r="AG6" s="3" t="s">
        <v>150</v>
      </c>
      <c r="AH6" s="3" t="s">
        <v>99</v>
      </c>
      <c r="AI6" s="3" t="s">
        <v>100</v>
      </c>
      <c r="AJ6" s="3" t="s">
        <v>131</v>
      </c>
      <c r="AK6" s="3" t="s">
        <v>152</v>
      </c>
      <c r="AL6" s="3" t="s">
        <v>103</v>
      </c>
      <c r="AM6" s="3" t="s">
        <v>132</v>
      </c>
      <c r="AN6" s="3" t="s">
        <v>105</v>
      </c>
      <c r="AO6" s="3" t="s">
        <v>106</v>
      </c>
      <c r="AP6" s="3" t="s">
        <v>107</v>
      </c>
      <c r="AQ6" s="3" t="s">
        <v>108</v>
      </c>
      <c r="AR6" s="3" t="s">
        <v>108</v>
      </c>
      <c r="AS6" s="3" t="s">
        <v>109</v>
      </c>
      <c r="AT6" s="3" t="s">
        <v>111</v>
      </c>
      <c r="AU6" s="3" t="s">
        <v>109</v>
      </c>
      <c r="AV6" s="3" t="s">
        <v>112</v>
      </c>
      <c r="AX6" s="3" t="b">
        <v>0</v>
      </c>
      <c r="AY6" s="3" t="b">
        <v>0</v>
      </c>
      <c r="AZ6" s="3" t="b">
        <v>1</v>
      </c>
      <c r="BA6" s="3" t="b">
        <v>0</v>
      </c>
      <c r="BB6" s="3" t="b">
        <v>1</v>
      </c>
      <c r="BC6" s="3" t="b">
        <v>0</v>
      </c>
      <c r="BD6" s="3" t="b">
        <v>1</v>
      </c>
      <c r="BE6" s="3" t="b">
        <v>1</v>
      </c>
      <c r="BF6" s="3" t="b">
        <v>0</v>
      </c>
      <c r="BH6" s="3" t="s">
        <v>170</v>
      </c>
      <c r="BI6" s="3" t="s">
        <v>135</v>
      </c>
      <c r="BJ6" s="3" t="s">
        <v>171</v>
      </c>
      <c r="BK6" s="3" t="s">
        <v>172</v>
      </c>
      <c r="BL6" s="3" t="s">
        <v>138</v>
      </c>
      <c r="BM6" s="3" t="s">
        <v>159</v>
      </c>
      <c r="BN6" s="3" t="s">
        <v>173</v>
      </c>
      <c r="BO6" s="3" t="s">
        <v>174</v>
      </c>
    </row>
    <row r="7" spans="1:67" ht="12.75" x14ac:dyDescent="0.2">
      <c r="A7" s="2">
        <v>42394.528864247681</v>
      </c>
      <c r="B7" s="3" t="s">
        <v>175</v>
      </c>
      <c r="C7" s="3" t="s">
        <v>123</v>
      </c>
      <c r="D7" s="3" t="s">
        <v>124</v>
      </c>
      <c r="E7" s="3" t="s">
        <v>166</v>
      </c>
      <c r="F7" s="3" t="s">
        <v>71</v>
      </c>
      <c r="G7" s="3" t="s">
        <v>72</v>
      </c>
      <c r="H7" s="3" t="s">
        <v>73</v>
      </c>
      <c r="I7" s="3" t="s">
        <v>162</v>
      </c>
      <c r="J7" s="3" t="s">
        <v>75</v>
      </c>
      <c r="K7" s="3" t="s">
        <v>76</v>
      </c>
      <c r="L7" s="3" t="s">
        <v>145</v>
      </c>
      <c r="M7" s="3" t="s">
        <v>78</v>
      </c>
      <c r="N7" s="3" t="s">
        <v>79</v>
      </c>
      <c r="O7" s="3" t="s">
        <v>80</v>
      </c>
      <c r="P7" s="3" t="s">
        <v>81</v>
      </c>
      <c r="Q7" s="3" t="s">
        <v>82</v>
      </c>
      <c r="R7" s="3" t="s">
        <v>83</v>
      </c>
      <c r="S7" s="3" t="s">
        <v>84</v>
      </c>
      <c r="T7" s="3" t="s">
        <v>85</v>
      </c>
      <c r="U7" s="3" t="s">
        <v>86</v>
      </c>
      <c r="V7" s="3" t="s">
        <v>127</v>
      </c>
      <c r="W7" s="3" t="s">
        <v>88</v>
      </c>
      <c r="X7" s="3" t="s">
        <v>89</v>
      </c>
      <c r="Y7" s="3" t="s">
        <v>90</v>
      </c>
      <c r="Z7" s="3" t="s">
        <v>91</v>
      </c>
      <c r="AA7" s="3" t="s">
        <v>92</v>
      </c>
      <c r="AB7" s="3" t="s">
        <v>93</v>
      </c>
      <c r="AC7" s="3" t="s">
        <v>176</v>
      </c>
      <c r="AD7" s="3" t="s">
        <v>95</v>
      </c>
      <c r="AE7" s="3" t="s">
        <v>96</v>
      </c>
      <c r="AF7" s="3" t="s">
        <v>97</v>
      </c>
      <c r="AG7" s="3" t="s">
        <v>98</v>
      </c>
      <c r="AH7" s="3" t="s">
        <v>129</v>
      </c>
      <c r="AI7" s="3" t="s">
        <v>100</v>
      </c>
      <c r="AJ7" s="3" t="s">
        <v>131</v>
      </c>
      <c r="AK7" s="3" t="s">
        <v>102</v>
      </c>
      <c r="AL7" s="3" t="s">
        <v>103</v>
      </c>
      <c r="AM7" s="3" t="s">
        <v>153</v>
      </c>
      <c r="AN7" s="3" t="s">
        <v>105</v>
      </c>
      <c r="AO7" s="3" t="s">
        <v>106</v>
      </c>
      <c r="AP7" s="3" t="s">
        <v>154</v>
      </c>
      <c r="AQ7" s="3" t="s">
        <v>112</v>
      </c>
      <c r="AR7" s="3" t="s">
        <v>134</v>
      </c>
      <c r="AS7" s="3" t="s">
        <v>110</v>
      </c>
      <c r="AT7" s="3" t="s">
        <v>111</v>
      </c>
      <c r="AU7" s="3" t="s">
        <v>109</v>
      </c>
      <c r="AV7" s="3" t="s">
        <v>155</v>
      </c>
      <c r="AX7" s="3" t="b">
        <v>1</v>
      </c>
      <c r="AY7" s="3" t="b">
        <v>0</v>
      </c>
      <c r="AZ7" s="3" t="b">
        <v>1</v>
      </c>
      <c r="BA7" s="3" t="b">
        <v>0</v>
      </c>
      <c r="BB7" s="3" t="b">
        <v>1</v>
      </c>
      <c r="BC7" s="3" t="b">
        <v>0</v>
      </c>
      <c r="BD7" s="3" t="b">
        <v>1</v>
      </c>
      <c r="BE7" s="3" t="b">
        <v>0</v>
      </c>
      <c r="BF7" s="3" t="b">
        <v>1</v>
      </c>
      <c r="BH7" s="3" t="s">
        <v>114</v>
      </c>
      <c r="BI7" s="3" t="s">
        <v>177</v>
      </c>
      <c r="BJ7" s="3" t="s">
        <v>136</v>
      </c>
      <c r="BK7" s="3" t="s">
        <v>178</v>
      </c>
      <c r="BL7" s="3" t="s">
        <v>138</v>
      </c>
      <c r="BM7" s="3" t="s">
        <v>159</v>
      </c>
      <c r="BN7" s="3" t="s">
        <v>179</v>
      </c>
      <c r="BO7" s="3" t="s">
        <v>180</v>
      </c>
    </row>
    <row r="8" spans="1:67" ht="12.75" x14ac:dyDescent="0.2">
      <c r="A8" s="2">
        <v>42394.529460682868</v>
      </c>
      <c r="B8" s="3" t="s">
        <v>181</v>
      </c>
      <c r="C8" s="3" t="s">
        <v>123</v>
      </c>
      <c r="D8" s="3" t="s">
        <v>124</v>
      </c>
      <c r="E8" s="3" t="s">
        <v>166</v>
      </c>
      <c r="F8" s="3" t="s">
        <v>71</v>
      </c>
      <c r="G8" s="3" t="s">
        <v>72</v>
      </c>
      <c r="H8" s="3" t="s">
        <v>73</v>
      </c>
      <c r="I8" s="3" t="s">
        <v>162</v>
      </c>
      <c r="J8" s="3" t="s">
        <v>182</v>
      </c>
      <c r="K8" s="3" t="s">
        <v>76</v>
      </c>
      <c r="L8" s="3" t="s">
        <v>77</v>
      </c>
      <c r="M8" s="3" t="s">
        <v>78</v>
      </c>
      <c r="N8" s="3" t="s">
        <v>74</v>
      </c>
      <c r="O8" s="3" t="s">
        <v>80</v>
      </c>
      <c r="P8" s="3" t="s">
        <v>70</v>
      </c>
      <c r="Q8" s="3" t="s">
        <v>82</v>
      </c>
      <c r="R8" s="3" t="s">
        <v>126</v>
      </c>
      <c r="S8" s="3" t="s">
        <v>84</v>
      </c>
      <c r="T8" s="3" t="s">
        <v>85</v>
      </c>
      <c r="U8" s="3" t="s">
        <v>86</v>
      </c>
      <c r="V8" s="3" t="s">
        <v>87</v>
      </c>
      <c r="W8" s="3" t="s">
        <v>88</v>
      </c>
      <c r="X8" s="3" t="s">
        <v>89</v>
      </c>
      <c r="Y8" s="3" t="s">
        <v>90</v>
      </c>
      <c r="Z8" s="3" t="s">
        <v>91</v>
      </c>
      <c r="AA8" s="3" t="s">
        <v>92</v>
      </c>
      <c r="AB8" s="3" t="s">
        <v>93</v>
      </c>
      <c r="AC8" s="3" t="s">
        <v>94</v>
      </c>
      <c r="AD8" s="3" t="s">
        <v>95</v>
      </c>
      <c r="AE8" s="3" t="s">
        <v>96</v>
      </c>
      <c r="AF8" s="3" t="s">
        <v>97</v>
      </c>
      <c r="AG8" s="3" t="s">
        <v>98</v>
      </c>
      <c r="AH8" s="3" t="s">
        <v>129</v>
      </c>
      <c r="AI8" s="3" t="s">
        <v>100</v>
      </c>
      <c r="AJ8" s="3" t="s">
        <v>131</v>
      </c>
      <c r="AK8" s="3" t="s">
        <v>152</v>
      </c>
      <c r="AL8" s="3" t="s">
        <v>103</v>
      </c>
      <c r="AM8" s="3" t="s">
        <v>153</v>
      </c>
      <c r="AN8" s="3" t="s">
        <v>105</v>
      </c>
      <c r="AO8" s="3" t="s">
        <v>106</v>
      </c>
      <c r="AP8" s="3" t="s">
        <v>133</v>
      </c>
      <c r="AQ8" s="3" t="s">
        <v>112</v>
      </c>
      <c r="AR8" s="3" t="s">
        <v>109</v>
      </c>
      <c r="AS8" s="3" t="s">
        <v>134</v>
      </c>
      <c r="AT8" s="3" t="s">
        <v>111</v>
      </c>
      <c r="AU8" s="3" t="s">
        <v>109</v>
      </c>
      <c r="AV8" s="3" t="s">
        <v>155</v>
      </c>
      <c r="AX8" s="3" t="b">
        <v>0</v>
      </c>
      <c r="AY8" s="3" t="b">
        <v>0</v>
      </c>
      <c r="AZ8" s="3" t="b">
        <v>1</v>
      </c>
      <c r="BA8" s="3" t="b">
        <v>1</v>
      </c>
      <c r="BB8" s="3" t="b">
        <v>0</v>
      </c>
      <c r="BC8" s="3" t="b">
        <v>1</v>
      </c>
      <c r="BD8" s="3" t="b">
        <v>1</v>
      </c>
      <c r="BE8" s="3" t="b">
        <v>0</v>
      </c>
      <c r="BF8" s="3" t="b">
        <v>1</v>
      </c>
      <c r="BH8" s="3" t="s">
        <v>114</v>
      </c>
      <c r="BI8" s="3" t="s">
        <v>183</v>
      </c>
      <c r="BJ8" s="3" t="s">
        <v>184</v>
      </c>
      <c r="BK8" s="3" t="s">
        <v>185</v>
      </c>
      <c r="BL8" s="3" t="s">
        <v>138</v>
      </c>
      <c r="BM8" s="3" t="s">
        <v>186</v>
      </c>
      <c r="BN8" s="3" t="s">
        <v>160</v>
      </c>
      <c r="BO8" s="3" t="s">
        <v>180</v>
      </c>
    </row>
    <row r="9" spans="1:67" ht="12.75" x14ac:dyDescent="0.2">
      <c r="A9" s="2">
        <v>42394.531845694444</v>
      </c>
      <c r="B9" s="3" t="s">
        <v>187</v>
      </c>
      <c r="C9" s="3" t="s">
        <v>123</v>
      </c>
      <c r="D9" s="3" t="s">
        <v>124</v>
      </c>
      <c r="E9" s="3" t="s">
        <v>188</v>
      </c>
      <c r="F9" s="3" t="s">
        <v>143</v>
      </c>
      <c r="G9" s="3" t="s">
        <v>72</v>
      </c>
      <c r="H9" s="3" t="s">
        <v>73</v>
      </c>
      <c r="I9" s="3" t="s">
        <v>144</v>
      </c>
      <c r="J9" s="3" t="s">
        <v>75</v>
      </c>
      <c r="K9" s="3" t="s">
        <v>76</v>
      </c>
      <c r="L9" s="3" t="s">
        <v>145</v>
      </c>
      <c r="M9" s="3" t="s">
        <v>78</v>
      </c>
      <c r="N9" s="3" t="s">
        <v>79</v>
      </c>
      <c r="O9" s="3" t="s">
        <v>80</v>
      </c>
      <c r="P9" s="3" t="s">
        <v>81</v>
      </c>
      <c r="Q9" s="3" t="s">
        <v>82</v>
      </c>
      <c r="R9" s="3" t="s">
        <v>126</v>
      </c>
      <c r="S9" s="3" t="s">
        <v>84</v>
      </c>
      <c r="T9" s="3" t="s">
        <v>189</v>
      </c>
      <c r="U9" s="3" t="s">
        <v>86</v>
      </c>
      <c r="V9" s="3" t="s">
        <v>127</v>
      </c>
      <c r="W9" s="3" t="s">
        <v>190</v>
      </c>
      <c r="X9" s="3" t="s">
        <v>147</v>
      </c>
      <c r="Y9" s="3" t="s">
        <v>148</v>
      </c>
      <c r="Z9" s="3" t="s">
        <v>91</v>
      </c>
      <c r="AA9" s="3" t="s">
        <v>149</v>
      </c>
      <c r="AB9" s="3" t="s">
        <v>93</v>
      </c>
      <c r="AC9" s="3" t="s">
        <v>94</v>
      </c>
      <c r="AD9" s="3" t="s">
        <v>95</v>
      </c>
      <c r="AE9" s="3" t="s">
        <v>96</v>
      </c>
      <c r="AF9" s="3" t="s">
        <v>97</v>
      </c>
      <c r="AG9" s="3" t="s">
        <v>150</v>
      </c>
      <c r="AH9" s="3" t="s">
        <v>129</v>
      </c>
      <c r="AI9" s="3" t="s">
        <v>100</v>
      </c>
      <c r="AJ9" s="3" t="s">
        <v>151</v>
      </c>
      <c r="AK9" s="3" t="s">
        <v>102</v>
      </c>
      <c r="AL9" s="3" t="s">
        <v>103</v>
      </c>
      <c r="AM9" s="3" t="s">
        <v>153</v>
      </c>
      <c r="AN9" s="3" t="s">
        <v>105</v>
      </c>
      <c r="AO9" s="3" t="s">
        <v>106</v>
      </c>
      <c r="AP9" s="3" t="s">
        <v>133</v>
      </c>
      <c r="AQ9" s="3" t="s">
        <v>112</v>
      </c>
      <c r="AR9" s="3" t="s">
        <v>108</v>
      </c>
      <c r="AS9" s="3" t="s">
        <v>134</v>
      </c>
      <c r="AT9" s="3" t="s">
        <v>111</v>
      </c>
      <c r="AU9" s="3" t="s">
        <v>109</v>
      </c>
      <c r="AV9" s="3" t="s">
        <v>155</v>
      </c>
      <c r="AX9" s="3" t="b">
        <v>0</v>
      </c>
      <c r="AY9" s="3" t="b">
        <v>0</v>
      </c>
      <c r="AZ9" s="3" t="b">
        <v>1</v>
      </c>
      <c r="BA9" s="3" t="b">
        <v>0</v>
      </c>
      <c r="BB9" s="3" t="b">
        <v>1</v>
      </c>
      <c r="BC9" s="3" t="b">
        <v>0</v>
      </c>
      <c r="BD9" s="3" t="b">
        <v>1</v>
      </c>
      <c r="BE9" s="3" t="b">
        <v>0</v>
      </c>
      <c r="BF9" s="3" t="b">
        <v>1</v>
      </c>
      <c r="BH9" s="3" t="s">
        <v>114</v>
      </c>
      <c r="BI9" s="3" t="s">
        <v>191</v>
      </c>
      <c r="BJ9" s="3" t="s">
        <v>192</v>
      </c>
      <c r="BK9" s="3" t="s">
        <v>158</v>
      </c>
      <c r="BL9" s="3" t="s">
        <v>138</v>
      </c>
      <c r="BM9" s="3" t="s">
        <v>159</v>
      </c>
      <c r="BN9" s="3" t="s">
        <v>193</v>
      </c>
      <c r="BO9" s="3" t="s">
        <v>121</v>
      </c>
    </row>
    <row r="10" spans="1:67" ht="12.75" x14ac:dyDescent="0.2">
      <c r="A10" s="2">
        <v>42394.53624400463</v>
      </c>
      <c r="B10" s="3" t="s">
        <v>194</v>
      </c>
      <c r="C10" s="3" t="s">
        <v>123</v>
      </c>
      <c r="D10" s="3" t="s">
        <v>124</v>
      </c>
      <c r="E10" s="3" t="s">
        <v>188</v>
      </c>
      <c r="F10" s="3" t="s">
        <v>71</v>
      </c>
      <c r="G10" s="3" t="s">
        <v>125</v>
      </c>
      <c r="H10" s="3" t="s">
        <v>73</v>
      </c>
      <c r="I10" s="3" t="s">
        <v>144</v>
      </c>
      <c r="J10" s="3" t="s">
        <v>75</v>
      </c>
      <c r="K10" s="3" t="s">
        <v>76</v>
      </c>
      <c r="L10" s="3" t="s">
        <v>77</v>
      </c>
      <c r="M10" s="3" t="s">
        <v>78</v>
      </c>
      <c r="N10" s="3" t="s">
        <v>79</v>
      </c>
      <c r="O10" s="3" t="s">
        <v>80</v>
      </c>
      <c r="P10" s="3" t="s">
        <v>81</v>
      </c>
      <c r="Q10" s="3" t="s">
        <v>82</v>
      </c>
      <c r="R10" s="3" t="s">
        <v>126</v>
      </c>
      <c r="S10" s="3" t="s">
        <v>84</v>
      </c>
      <c r="T10" s="3" t="s">
        <v>85</v>
      </c>
      <c r="U10" s="3" t="s">
        <v>86</v>
      </c>
      <c r="V10" s="3" t="s">
        <v>127</v>
      </c>
      <c r="W10" s="3" t="s">
        <v>190</v>
      </c>
      <c r="X10" s="3" t="s">
        <v>89</v>
      </c>
      <c r="Y10" s="3" t="s">
        <v>90</v>
      </c>
      <c r="Z10" s="3" t="s">
        <v>91</v>
      </c>
      <c r="AA10" s="3" t="s">
        <v>92</v>
      </c>
      <c r="AB10" s="3" t="s">
        <v>93</v>
      </c>
      <c r="AC10" s="3" t="s">
        <v>94</v>
      </c>
      <c r="AD10" s="3" t="s">
        <v>95</v>
      </c>
      <c r="AE10" s="3" t="s">
        <v>96</v>
      </c>
      <c r="AF10" s="3" t="s">
        <v>97</v>
      </c>
      <c r="AG10" s="3" t="s">
        <v>98</v>
      </c>
      <c r="AH10" s="3" t="s">
        <v>195</v>
      </c>
      <c r="AI10" s="3" t="s">
        <v>100</v>
      </c>
      <c r="AJ10" s="3" t="s">
        <v>101</v>
      </c>
      <c r="AK10" s="3" t="s">
        <v>152</v>
      </c>
      <c r="AL10" s="3" t="s">
        <v>103</v>
      </c>
      <c r="AM10" s="3" t="s">
        <v>132</v>
      </c>
      <c r="AN10" s="3" t="s">
        <v>105</v>
      </c>
      <c r="AO10" s="3" t="s">
        <v>106</v>
      </c>
      <c r="AP10" s="3" t="s">
        <v>133</v>
      </c>
      <c r="AQ10" s="3" t="s">
        <v>112</v>
      </c>
      <c r="AR10" s="3" t="s">
        <v>109</v>
      </c>
      <c r="AS10" s="3" t="s">
        <v>110</v>
      </c>
      <c r="AT10" s="3" t="s">
        <v>111</v>
      </c>
      <c r="AU10" s="3" t="s">
        <v>196</v>
      </c>
      <c r="AV10" s="3" t="s">
        <v>112</v>
      </c>
      <c r="AX10" s="3" t="b">
        <v>1</v>
      </c>
      <c r="AY10" s="3" t="b">
        <v>0</v>
      </c>
      <c r="AZ10" s="3" t="b">
        <v>1</v>
      </c>
      <c r="BA10" s="3" t="b">
        <v>0</v>
      </c>
      <c r="BB10" s="3" t="b">
        <v>1</v>
      </c>
      <c r="BC10" s="3" t="b">
        <v>1</v>
      </c>
      <c r="BD10" s="3" t="b">
        <v>1</v>
      </c>
      <c r="BE10" s="3" t="b">
        <v>0</v>
      </c>
      <c r="BF10" s="3" t="b">
        <v>1</v>
      </c>
      <c r="BH10" s="3" t="s">
        <v>197</v>
      </c>
      <c r="BI10" s="3" t="s">
        <v>198</v>
      </c>
      <c r="BJ10" s="3" t="s">
        <v>199</v>
      </c>
      <c r="BK10" s="3" t="s">
        <v>178</v>
      </c>
      <c r="BL10" s="3" t="s">
        <v>138</v>
      </c>
      <c r="BM10" s="3" t="s">
        <v>200</v>
      </c>
      <c r="BN10" s="3" t="s">
        <v>179</v>
      </c>
      <c r="BO10" s="3" t="s">
        <v>201</v>
      </c>
    </row>
    <row r="11" spans="1:67" ht="12.75" x14ac:dyDescent="0.2">
      <c r="A11" s="2">
        <v>42394.539725787035</v>
      </c>
      <c r="B11" s="3" t="s">
        <v>202</v>
      </c>
      <c r="C11" s="3" t="s">
        <v>68</v>
      </c>
      <c r="D11" s="3" t="s">
        <v>69</v>
      </c>
      <c r="E11" s="3" t="s">
        <v>166</v>
      </c>
      <c r="F11" s="3" t="s">
        <v>143</v>
      </c>
      <c r="G11" s="3" t="s">
        <v>125</v>
      </c>
      <c r="H11" s="3" t="s">
        <v>203</v>
      </c>
      <c r="I11" s="3" t="s">
        <v>162</v>
      </c>
      <c r="J11" s="3" t="s">
        <v>182</v>
      </c>
      <c r="K11" s="3" t="s">
        <v>76</v>
      </c>
      <c r="L11" s="3" t="s">
        <v>145</v>
      </c>
      <c r="M11" s="3" t="s">
        <v>78</v>
      </c>
      <c r="N11" s="3" t="s">
        <v>204</v>
      </c>
      <c r="O11" s="3" t="s">
        <v>96</v>
      </c>
      <c r="P11" s="3" t="s">
        <v>81</v>
      </c>
      <c r="Q11" s="3" t="s">
        <v>146</v>
      </c>
      <c r="R11" s="3" t="s">
        <v>126</v>
      </c>
      <c r="S11" s="3" t="s">
        <v>84</v>
      </c>
      <c r="T11" s="3" t="s">
        <v>85</v>
      </c>
      <c r="U11" s="3" t="s">
        <v>86</v>
      </c>
      <c r="V11" s="3" t="s">
        <v>87</v>
      </c>
      <c r="W11" s="3" t="s">
        <v>190</v>
      </c>
      <c r="X11" s="3" t="s">
        <v>89</v>
      </c>
      <c r="Y11" s="3" t="s">
        <v>148</v>
      </c>
      <c r="Z11" s="3" t="s">
        <v>128</v>
      </c>
      <c r="AA11" s="3" t="s">
        <v>92</v>
      </c>
      <c r="AB11" s="3" t="s">
        <v>168</v>
      </c>
      <c r="AC11" s="3" t="s">
        <v>176</v>
      </c>
      <c r="AD11" s="3" t="s">
        <v>81</v>
      </c>
      <c r="AE11" s="3" t="s">
        <v>80</v>
      </c>
      <c r="AF11" s="3" t="s">
        <v>97</v>
      </c>
      <c r="AG11" s="3" t="s">
        <v>98</v>
      </c>
      <c r="AH11" s="3" t="s">
        <v>99</v>
      </c>
      <c r="AI11" s="3" t="s">
        <v>205</v>
      </c>
      <c r="AJ11" s="3" t="s">
        <v>151</v>
      </c>
      <c r="AK11" s="3" t="s">
        <v>102</v>
      </c>
      <c r="AL11" s="3" t="s">
        <v>206</v>
      </c>
      <c r="AM11" s="3" t="s">
        <v>153</v>
      </c>
      <c r="AN11" s="3" t="s">
        <v>207</v>
      </c>
      <c r="AO11" s="3" t="s">
        <v>208</v>
      </c>
      <c r="AP11" s="3" t="s">
        <v>107</v>
      </c>
      <c r="AQ11" s="3" t="s">
        <v>112</v>
      </c>
      <c r="AR11" s="3" t="s">
        <v>108</v>
      </c>
      <c r="AS11" s="3" t="s">
        <v>109</v>
      </c>
      <c r="AT11" s="3" t="s">
        <v>209</v>
      </c>
      <c r="AU11" s="3" t="s">
        <v>109</v>
      </c>
      <c r="AV11" s="3" t="s">
        <v>112</v>
      </c>
      <c r="AX11" s="3" t="b">
        <v>1</v>
      </c>
      <c r="AY11" s="3" t="b">
        <v>1</v>
      </c>
      <c r="AZ11" s="3" t="b">
        <v>1</v>
      </c>
      <c r="BA11" s="3" t="b">
        <v>1</v>
      </c>
      <c r="BB11" s="3" t="b">
        <v>1</v>
      </c>
      <c r="BC11" s="3" t="b">
        <v>1</v>
      </c>
      <c r="BD11" s="3" t="b">
        <v>0</v>
      </c>
      <c r="BE11" s="3" t="b">
        <v>1</v>
      </c>
      <c r="BF11" s="3" t="b">
        <v>1</v>
      </c>
      <c r="BH11" s="3" t="s">
        <v>210</v>
      </c>
      <c r="BI11" s="3" t="s">
        <v>211</v>
      </c>
      <c r="BJ11" s="3" t="s">
        <v>212</v>
      </c>
      <c r="BK11" s="3" t="s">
        <v>213</v>
      </c>
      <c r="BL11" s="3" t="s">
        <v>213</v>
      </c>
      <c r="BM11" s="3" t="s">
        <v>213</v>
      </c>
      <c r="BN11" s="3" t="s">
        <v>213</v>
      </c>
      <c r="BO11" s="3" t="s">
        <v>214</v>
      </c>
    </row>
    <row r="12" spans="1:67" ht="12.75" x14ac:dyDescent="0.2">
      <c r="A12" s="2">
        <v>42394.53992325232</v>
      </c>
      <c r="B12" s="3" t="s">
        <v>215</v>
      </c>
      <c r="C12" s="3" t="s">
        <v>123</v>
      </c>
      <c r="D12" s="3" t="s">
        <v>124</v>
      </c>
      <c r="E12" s="3" t="s">
        <v>188</v>
      </c>
      <c r="F12" s="3" t="s">
        <v>71</v>
      </c>
      <c r="G12" s="3" t="s">
        <v>125</v>
      </c>
      <c r="H12" s="3" t="s">
        <v>73</v>
      </c>
      <c r="I12" s="3" t="s">
        <v>74</v>
      </c>
      <c r="J12" s="3" t="s">
        <v>75</v>
      </c>
      <c r="K12" s="3" t="s">
        <v>76</v>
      </c>
      <c r="L12" s="3" t="s">
        <v>77</v>
      </c>
      <c r="M12" s="3" t="s">
        <v>78</v>
      </c>
      <c r="N12" s="3" t="s">
        <v>74</v>
      </c>
      <c r="O12" s="3" t="s">
        <v>80</v>
      </c>
      <c r="P12" s="3" t="s">
        <v>81</v>
      </c>
      <c r="Q12" s="3" t="s">
        <v>82</v>
      </c>
      <c r="R12" s="3" t="s">
        <v>83</v>
      </c>
      <c r="S12" s="3" t="s">
        <v>84</v>
      </c>
      <c r="T12" s="3" t="s">
        <v>85</v>
      </c>
      <c r="U12" s="3" t="s">
        <v>86</v>
      </c>
      <c r="V12" s="3" t="s">
        <v>127</v>
      </c>
      <c r="W12" s="3" t="s">
        <v>190</v>
      </c>
      <c r="X12" s="3" t="s">
        <v>89</v>
      </c>
      <c r="Y12" s="3" t="s">
        <v>90</v>
      </c>
      <c r="Z12" s="3" t="s">
        <v>91</v>
      </c>
      <c r="AA12" s="3" t="s">
        <v>92</v>
      </c>
      <c r="AB12" s="3" t="s">
        <v>93</v>
      </c>
      <c r="AC12" s="3" t="s">
        <v>94</v>
      </c>
      <c r="AD12" s="3" t="s">
        <v>95</v>
      </c>
      <c r="AE12" s="3" t="s">
        <v>96</v>
      </c>
      <c r="AF12" s="3" t="s">
        <v>97</v>
      </c>
      <c r="AG12" s="3" t="s">
        <v>98</v>
      </c>
      <c r="AH12" s="3" t="s">
        <v>129</v>
      </c>
      <c r="AI12" s="3" t="s">
        <v>100</v>
      </c>
      <c r="AJ12" s="3" t="s">
        <v>131</v>
      </c>
      <c r="AK12" s="3" t="s">
        <v>102</v>
      </c>
      <c r="AL12" s="3" t="s">
        <v>103</v>
      </c>
      <c r="AM12" s="3" t="s">
        <v>132</v>
      </c>
      <c r="AN12" s="3" t="s">
        <v>105</v>
      </c>
      <c r="AO12" s="3" t="s">
        <v>106</v>
      </c>
      <c r="AP12" s="3" t="s">
        <v>133</v>
      </c>
      <c r="AQ12" s="3" t="s">
        <v>155</v>
      </c>
      <c r="AR12" s="3" t="s">
        <v>109</v>
      </c>
      <c r="AS12" s="3" t="s">
        <v>109</v>
      </c>
      <c r="AT12" s="3" t="s">
        <v>111</v>
      </c>
      <c r="AU12" s="3" t="s">
        <v>109</v>
      </c>
      <c r="AV12" s="3" t="s">
        <v>112</v>
      </c>
      <c r="AX12" s="3" t="b">
        <v>0</v>
      </c>
      <c r="AY12" s="3" t="b">
        <v>0</v>
      </c>
      <c r="AZ12" s="3" t="b">
        <v>1</v>
      </c>
      <c r="BA12" s="3" t="b">
        <v>0</v>
      </c>
      <c r="BB12" s="3" t="b">
        <v>1</v>
      </c>
      <c r="BC12" s="3" t="b">
        <v>0</v>
      </c>
      <c r="BD12" s="3" t="b">
        <v>1</v>
      </c>
      <c r="BE12" s="3" t="b">
        <v>0</v>
      </c>
      <c r="BF12" s="3" t="b">
        <v>1</v>
      </c>
      <c r="BG12" s="3" t="s">
        <v>216</v>
      </c>
      <c r="BH12" s="3" t="s">
        <v>114</v>
      </c>
      <c r="BI12" s="3" t="s">
        <v>217</v>
      </c>
      <c r="BJ12" s="3" t="s">
        <v>136</v>
      </c>
      <c r="BK12" s="3" t="s">
        <v>218</v>
      </c>
      <c r="BL12" s="3" t="s">
        <v>138</v>
      </c>
      <c r="BM12" s="3" t="s">
        <v>219</v>
      </c>
      <c r="BN12" s="3" t="s">
        <v>220</v>
      </c>
      <c r="BO12" s="3" t="s">
        <v>180</v>
      </c>
    </row>
    <row r="13" spans="1:67" ht="12.75" x14ac:dyDescent="0.2">
      <c r="A13" s="2">
        <v>42394.540121134254</v>
      </c>
      <c r="B13" s="3" t="s">
        <v>221</v>
      </c>
      <c r="C13" s="3" t="s">
        <v>123</v>
      </c>
      <c r="D13" s="3" t="s">
        <v>124</v>
      </c>
      <c r="E13" s="3" t="s">
        <v>166</v>
      </c>
      <c r="F13" s="3" t="s">
        <v>71</v>
      </c>
      <c r="G13" s="3" t="s">
        <v>125</v>
      </c>
      <c r="H13" s="3" t="s">
        <v>73</v>
      </c>
      <c r="I13" s="3" t="s">
        <v>162</v>
      </c>
      <c r="J13" s="3" t="s">
        <v>75</v>
      </c>
      <c r="K13" s="3" t="s">
        <v>76</v>
      </c>
      <c r="L13" s="3" t="s">
        <v>77</v>
      </c>
      <c r="M13" s="3" t="s">
        <v>78</v>
      </c>
      <c r="N13" s="3" t="s">
        <v>204</v>
      </c>
      <c r="O13" s="3" t="s">
        <v>80</v>
      </c>
      <c r="P13" s="3" t="s">
        <v>81</v>
      </c>
      <c r="Q13" s="3" t="s">
        <v>146</v>
      </c>
      <c r="R13" s="3" t="s">
        <v>126</v>
      </c>
      <c r="S13" s="3" t="s">
        <v>84</v>
      </c>
      <c r="T13" s="3" t="s">
        <v>85</v>
      </c>
      <c r="U13" s="3" t="s">
        <v>86</v>
      </c>
      <c r="V13" s="3" t="s">
        <v>127</v>
      </c>
      <c r="W13" s="3" t="s">
        <v>190</v>
      </c>
      <c r="X13" s="3" t="s">
        <v>147</v>
      </c>
      <c r="Y13" s="3" t="s">
        <v>90</v>
      </c>
      <c r="Z13" s="3" t="s">
        <v>91</v>
      </c>
      <c r="AA13" s="3" t="s">
        <v>92</v>
      </c>
      <c r="AB13" s="3" t="s">
        <v>93</v>
      </c>
      <c r="AC13" s="3" t="s">
        <v>94</v>
      </c>
      <c r="AD13" s="3" t="s">
        <v>95</v>
      </c>
      <c r="AE13" s="3" t="s">
        <v>96</v>
      </c>
      <c r="AF13" s="3" t="s">
        <v>97</v>
      </c>
      <c r="AG13" s="3" t="s">
        <v>98</v>
      </c>
      <c r="AH13" s="3" t="s">
        <v>129</v>
      </c>
      <c r="AI13" s="3" t="s">
        <v>100</v>
      </c>
      <c r="AJ13" s="3" t="s">
        <v>101</v>
      </c>
      <c r="AK13" s="3" t="s">
        <v>102</v>
      </c>
      <c r="AL13" s="3" t="s">
        <v>103</v>
      </c>
      <c r="AM13" s="3" t="s">
        <v>153</v>
      </c>
      <c r="AN13" s="3" t="s">
        <v>105</v>
      </c>
      <c r="AO13" s="3" t="s">
        <v>106</v>
      </c>
      <c r="AP13" s="3" t="s">
        <v>107</v>
      </c>
      <c r="AQ13" s="3" t="s">
        <v>155</v>
      </c>
      <c r="AR13" s="3" t="s">
        <v>109</v>
      </c>
      <c r="AS13" s="3" t="s">
        <v>109</v>
      </c>
      <c r="AT13" s="3" t="s">
        <v>111</v>
      </c>
      <c r="AU13" s="3" t="s">
        <v>109</v>
      </c>
      <c r="AV13" s="3" t="s">
        <v>155</v>
      </c>
      <c r="AX13" s="3" t="b">
        <v>1</v>
      </c>
      <c r="AY13" s="3" t="b">
        <v>1</v>
      </c>
      <c r="AZ13" s="3" t="b">
        <v>1</v>
      </c>
      <c r="BA13" s="3" t="b">
        <v>0</v>
      </c>
      <c r="BB13" s="3" t="b">
        <v>1</v>
      </c>
      <c r="BC13" s="3" t="b">
        <v>1</v>
      </c>
      <c r="BD13" s="3" t="b">
        <v>1</v>
      </c>
      <c r="BE13" s="3" t="b">
        <v>0</v>
      </c>
      <c r="BF13" s="3" t="b">
        <v>1</v>
      </c>
      <c r="BH13" s="3" t="s">
        <v>114</v>
      </c>
      <c r="BI13" s="3" t="s">
        <v>222</v>
      </c>
      <c r="BJ13" s="3" t="s">
        <v>192</v>
      </c>
      <c r="BK13" s="3" t="s">
        <v>137</v>
      </c>
      <c r="BL13" s="3" t="s">
        <v>138</v>
      </c>
      <c r="BM13" s="3" t="s">
        <v>223</v>
      </c>
      <c r="BO13" s="3" t="s">
        <v>121</v>
      </c>
    </row>
    <row r="14" spans="1:67" ht="12.75" x14ac:dyDescent="0.2">
      <c r="A14" s="2">
        <v>42394.540577442131</v>
      </c>
      <c r="B14" s="3" t="s">
        <v>224</v>
      </c>
      <c r="C14" s="3" t="s">
        <v>123</v>
      </c>
      <c r="D14" s="3" t="s">
        <v>225</v>
      </c>
      <c r="E14" s="3" t="s">
        <v>70</v>
      </c>
      <c r="F14" s="3" t="s">
        <v>71</v>
      </c>
      <c r="G14" s="3" t="s">
        <v>72</v>
      </c>
      <c r="H14" s="3" t="s">
        <v>73</v>
      </c>
      <c r="I14" s="3" t="s">
        <v>162</v>
      </c>
      <c r="J14" s="3" t="s">
        <v>182</v>
      </c>
      <c r="K14" s="3" t="s">
        <v>76</v>
      </c>
      <c r="L14" s="3" t="s">
        <v>77</v>
      </c>
      <c r="M14" s="3" t="s">
        <v>78</v>
      </c>
      <c r="N14" s="3" t="s">
        <v>79</v>
      </c>
      <c r="O14" s="3" t="s">
        <v>226</v>
      </c>
      <c r="P14" s="3" t="s">
        <v>81</v>
      </c>
      <c r="Q14" s="3" t="s">
        <v>167</v>
      </c>
      <c r="R14" s="3" t="s">
        <v>126</v>
      </c>
      <c r="S14" s="3" t="s">
        <v>227</v>
      </c>
      <c r="T14" s="3" t="s">
        <v>85</v>
      </c>
      <c r="U14" s="3" t="s">
        <v>86</v>
      </c>
      <c r="V14" s="3" t="s">
        <v>228</v>
      </c>
      <c r="W14" s="3" t="s">
        <v>190</v>
      </c>
      <c r="X14" s="3" t="s">
        <v>207</v>
      </c>
      <c r="Y14" s="3" t="s">
        <v>77</v>
      </c>
      <c r="Z14" s="3" t="s">
        <v>91</v>
      </c>
      <c r="AA14" s="3" t="s">
        <v>149</v>
      </c>
      <c r="AB14" s="3" t="s">
        <v>229</v>
      </c>
      <c r="AC14" s="3" t="s">
        <v>94</v>
      </c>
      <c r="AD14" s="3" t="s">
        <v>95</v>
      </c>
      <c r="AE14" s="3" t="s">
        <v>226</v>
      </c>
      <c r="AF14" s="3" t="s">
        <v>97</v>
      </c>
      <c r="AG14" s="3" t="s">
        <v>150</v>
      </c>
      <c r="AH14" s="3" t="s">
        <v>129</v>
      </c>
      <c r="AI14" s="3" t="s">
        <v>100</v>
      </c>
      <c r="AJ14" s="3" t="s">
        <v>151</v>
      </c>
      <c r="AK14" s="3" t="s">
        <v>102</v>
      </c>
      <c r="AL14" s="3" t="s">
        <v>103</v>
      </c>
      <c r="AM14" s="3" t="s">
        <v>104</v>
      </c>
      <c r="AN14" s="3" t="s">
        <v>105</v>
      </c>
      <c r="AO14" s="3" t="s">
        <v>106</v>
      </c>
      <c r="AP14" s="3" t="s">
        <v>133</v>
      </c>
      <c r="AQ14" s="3" t="s">
        <v>108</v>
      </c>
      <c r="AR14" s="3" t="s">
        <v>108</v>
      </c>
      <c r="AS14" s="3" t="s">
        <v>134</v>
      </c>
      <c r="AT14" s="3" t="s">
        <v>111</v>
      </c>
      <c r="AU14" s="3" t="s">
        <v>109</v>
      </c>
      <c r="AV14" s="3" t="s">
        <v>155</v>
      </c>
      <c r="AX14" s="3" t="b">
        <v>1</v>
      </c>
      <c r="AY14" s="3" t="b">
        <v>0</v>
      </c>
      <c r="AZ14" s="3" t="b">
        <v>1</v>
      </c>
      <c r="BA14" s="3" t="b">
        <v>0</v>
      </c>
      <c r="BB14" s="3" t="b">
        <v>1</v>
      </c>
      <c r="BC14" s="3" t="b">
        <v>1</v>
      </c>
      <c r="BD14" s="3" t="b">
        <v>1</v>
      </c>
      <c r="BE14" s="3" t="b">
        <v>1</v>
      </c>
      <c r="BF14" s="3" t="b">
        <v>1</v>
      </c>
      <c r="BI14" s="3" t="s">
        <v>230</v>
      </c>
      <c r="BJ14" s="3" t="s">
        <v>231</v>
      </c>
      <c r="BK14" s="3" t="s">
        <v>232</v>
      </c>
      <c r="BL14" s="3" t="s">
        <v>233</v>
      </c>
      <c r="BN14" s="3" t="s">
        <v>160</v>
      </c>
      <c r="BO14" s="3" t="s">
        <v>234</v>
      </c>
    </row>
    <row r="15" spans="1:67" ht="12.75" x14ac:dyDescent="0.2">
      <c r="A15" s="2">
        <v>42394.540782650467</v>
      </c>
      <c r="B15" s="3" t="s">
        <v>235</v>
      </c>
      <c r="C15" s="3" t="s">
        <v>123</v>
      </c>
      <c r="D15" s="3" t="s">
        <v>124</v>
      </c>
      <c r="E15" s="3" t="s">
        <v>166</v>
      </c>
      <c r="F15" s="3" t="s">
        <v>71</v>
      </c>
      <c r="G15" s="3" t="s">
        <v>72</v>
      </c>
      <c r="H15" s="3" t="s">
        <v>73</v>
      </c>
      <c r="I15" s="3" t="s">
        <v>144</v>
      </c>
      <c r="J15" s="3" t="s">
        <v>75</v>
      </c>
      <c r="K15" s="3" t="s">
        <v>76</v>
      </c>
      <c r="L15" s="3" t="s">
        <v>77</v>
      </c>
      <c r="M15" s="3" t="s">
        <v>78</v>
      </c>
      <c r="N15" s="3" t="s">
        <v>79</v>
      </c>
      <c r="O15" s="3" t="s">
        <v>80</v>
      </c>
      <c r="P15" s="3" t="s">
        <v>81</v>
      </c>
      <c r="Q15" s="3" t="s">
        <v>82</v>
      </c>
      <c r="R15" s="3" t="s">
        <v>83</v>
      </c>
      <c r="S15" s="3" t="s">
        <v>84</v>
      </c>
      <c r="T15" s="3" t="s">
        <v>189</v>
      </c>
      <c r="U15" s="3" t="s">
        <v>86</v>
      </c>
      <c r="V15" s="3" t="s">
        <v>228</v>
      </c>
      <c r="W15" s="3" t="s">
        <v>190</v>
      </c>
      <c r="X15" s="3" t="s">
        <v>147</v>
      </c>
      <c r="Y15" s="3" t="s">
        <v>90</v>
      </c>
      <c r="Z15" s="3" t="s">
        <v>236</v>
      </c>
      <c r="AA15" s="3" t="s">
        <v>92</v>
      </c>
      <c r="AB15" s="3" t="s">
        <v>229</v>
      </c>
      <c r="AC15" s="3" t="s">
        <v>94</v>
      </c>
      <c r="AD15" s="3" t="s">
        <v>95</v>
      </c>
      <c r="AE15" s="3" t="s">
        <v>96</v>
      </c>
      <c r="AF15" s="3" t="s">
        <v>97</v>
      </c>
      <c r="AG15" s="3" t="s">
        <v>98</v>
      </c>
      <c r="AH15" s="3" t="s">
        <v>195</v>
      </c>
      <c r="AI15" s="3" t="s">
        <v>100</v>
      </c>
      <c r="AJ15" s="3" t="s">
        <v>151</v>
      </c>
      <c r="AK15" s="3" t="s">
        <v>102</v>
      </c>
      <c r="AL15" s="3" t="s">
        <v>103</v>
      </c>
      <c r="AM15" s="3" t="s">
        <v>153</v>
      </c>
      <c r="AN15" s="3" t="s">
        <v>105</v>
      </c>
      <c r="AO15" s="3" t="s">
        <v>106</v>
      </c>
      <c r="AP15" s="3" t="s">
        <v>107</v>
      </c>
      <c r="AQ15" s="3" t="s">
        <v>112</v>
      </c>
      <c r="AR15" s="3" t="s">
        <v>134</v>
      </c>
      <c r="AS15" s="3" t="s">
        <v>110</v>
      </c>
      <c r="AT15" s="3" t="s">
        <v>111</v>
      </c>
      <c r="AU15" s="3" t="s">
        <v>109</v>
      </c>
      <c r="AV15" s="3" t="s">
        <v>112</v>
      </c>
      <c r="AX15" s="3" t="b">
        <v>0</v>
      </c>
      <c r="AY15" s="3" t="b">
        <v>0</v>
      </c>
      <c r="AZ15" s="3" t="b">
        <v>1</v>
      </c>
      <c r="BA15" s="3" t="b">
        <v>0</v>
      </c>
      <c r="BB15" s="3" t="b">
        <v>1</v>
      </c>
      <c r="BC15" s="3" t="b">
        <v>0</v>
      </c>
      <c r="BD15" s="3" t="b">
        <v>1</v>
      </c>
      <c r="BE15" s="3" t="b">
        <v>0</v>
      </c>
      <c r="BF15" s="3" t="b">
        <v>1</v>
      </c>
      <c r="BI15" s="3" t="s">
        <v>237</v>
      </c>
      <c r="BJ15" s="3" t="s">
        <v>238</v>
      </c>
      <c r="BK15" s="3" t="s">
        <v>239</v>
      </c>
      <c r="BL15" s="3" t="s">
        <v>138</v>
      </c>
      <c r="BN15" s="3" t="s">
        <v>240</v>
      </c>
      <c r="BO15" s="3" t="s">
        <v>201</v>
      </c>
    </row>
    <row r="16" spans="1:67" ht="12.75" x14ac:dyDescent="0.2">
      <c r="A16" s="2">
        <v>42394.541284398147</v>
      </c>
      <c r="B16" s="3" t="s">
        <v>241</v>
      </c>
      <c r="C16" s="3" t="s">
        <v>123</v>
      </c>
      <c r="D16" s="3" t="s">
        <v>124</v>
      </c>
      <c r="E16" s="3" t="s">
        <v>188</v>
      </c>
      <c r="F16" s="3" t="s">
        <v>71</v>
      </c>
      <c r="G16" s="3" t="s">
        <v>125</v>
      </c>
      <c r="H16" s="3" t="s">
        <v>73</v>
      </c>
      <c r="I16" s="3" t="s">
        <v>162</v>
      </c>
      <c r="J16" s="3" t="s">
        <v>75</v>
      </c>
      <c r="K16" s="3" t="s">
        <v>76</v>
      </c>
      <c r="L16" s="3" t="s">
        <v>145</v>
      </c>
      <c r="M16" s="3" t="s">
        <v>78</v>
      </c>
      <c r="N16" s="3" t="s">
        <v>74</v>
      </c>
      <c r="O16" s="3" t="s">
        <v>226</v>
      </c>
      <c r="P16" s="3" t="s">
        <v>81</v>
      </c>
      <c r="Q16" s="3" t="s">
        <v>82</v>
      </c>
      <c r="R16" s="3" t="s">
        <v>126</v>
      </c>
      <c r="S16" s="3" t="s">
        <v>84</v>
      </c>
      <c r="T16" s="3" t="s">
        <v>85</v>
      </c>
      <c r="U16" s="3" t="s">
        <v>86</v>
      </c>
      <c r="V16" s="3" t="s">
        <v>127</v>
      </c>
      <c r="W16" s="3" t="s">
        <v>190</v>
      </c>
      <c r="X16" s="3" t="s">
        <v>147</v>
      </c>
      <c r="Y16" s="3" t="s">
        <v>90</v>
      </c>
      <c r="Z16" s="3" t="s">
        <v>128</v>
      </c>
      <c r="AA16" s="3" t="s">
        <v>92</v>
      </c>
      <c r="AB16" s="3" t="s">
        <v>229</v>
      </c>
      <c r="AC16" s="3" t="s">
        <v>94</v>
      </c>
      <c r="AD16" s="3" t="s">
        <v>95</v>
      </c>
      <c r="AE16" s="3" t="s">
        <v>96</v>
      </c>
      <c r="AF16" s="3" t="s">
        <v>97</v>
      </c>
      <c r="AG16" s="3" t="s">
        <v>150</v>
      </c>
      <c r="AH16" s="3" t="s">
        <v>129</v>
      </c>
      <c r="AI16" s="3" t="s">
        <v>205</v>
      </c>
      <c r="AJ16" s="3" t="s">
        <v>131</v>
      </c>
      <c r="AK16" s="3" t="s">
        <v>102</v>
      </c>
      <c r="AL16" s="3" t="s">
        <v>103</v>
      </c>
      <c r="AM16" s="3" t="s">
        <v>104</v>
      </c>
      <c r="AN16" s="3" t="s">
        <v>105</v>
      </c>
      <c r="AO16" s="3" t="s">
        <v>106</v>
      </c>
      <c r="AP16" s="3" t="s">
        <v>107</v>
      </c>
      <c r="AQ16" s="3" t="s">
        <v>108</v>
      </c>
      <c r="AR16" s="3" t="s">
        <v>109</v>
      </c>
      <c r="AS16" s="3" t="s">
        <v>134</v>
      </c>
      <c r="AT16" s="3" t="s">
        <v>111</v>
      </c>
      <c r="AU16" s="3" t="s">
        <v>134</v>
      </c>
      <c r="AV16" s="3" t="s">
        <v>155</v>
      </c>
      <c r="AX16" s="3" t="b">
        <v>0</v>
      </c>
      <c r="AY16" s="3" t="b">
        <v>0</v>
      </c>
      <c r="AZ16" s="3" t="b">
        <v>1</v>
      </c>
      <c r="BA16" s="3" t="b">
        <v>1</v>
      </c>
      <c r="BB16" s="3" t="b">
        <v>0</v>
      </c>
      <c r="BC16" s="3" t="b">
        <v>1</v>
      </c>
      <c r="BD16" s="3" t="b">
        <v>1</v>
      </c>
      <c r="BE16" s="3" t="b">
        <v>1</v>
      </c>
      <c r="BF16" s="3" t="b">
        <v>1</v>
      </c>
      <c r="BH16" s="3" t="s">
        <v>242</v>
      </c>
      <c r="BI16" s="3" t="s">
        <v>243</v>
      </c>
      <c r="BL16" s="3" t="s">
        <v>244</v>
      </c>
      <c r="BO16" s="3" t="s">
        <v>180</v>
      </c>
    </row>
  </sheetData>
  <conditionalFormatting sqref="C1:C1048576">
    <cfRule type="cellIs" dxfId="125" priority="1" operator="equal">
      <formula>"How much"</formula>
    </cfRule>
  </conditionalFormatting>
  <conditionalFormatting sqref="D1:D1048576">
    <cfRule type="cellIs" dxfId="124" priority="2" operator="equal">
      <formula>"was chopping"</formula>
    </cfRule>
  </conditionalFormatting>
  <conditionalFormatting sqref="E1:E1048576">
    <cfRule type="cellIs" dxfId="123" priority="3" operator="equal">
      <formula>"yet"</formula>
    </cfRule>
  </conditionalFormatting>
  <conditionalFormatting sqref="F1:F1048576">
    <cfRule type="cellIs" dxfId="122" priority="4" operator="equal">
      <formula>"Where"</formula>
    </cfRule>
  </conditionalFormatting>
  <conditionalFormatting sqref="G1:G1048576">
    <cfRule type="cellIs" dxfId="121" priority="5" operator="equal">
      <formula>"used"</formula>
    </cfRule>
  </conditionalFormatting>
  <conditionalFormatting sqref="H1:H1048576">
    <cfRule type="cellIs" dxfId="120" priority="6" operator="equal">
      <formula>"whereas"</formula>
    </cfRule>
  </conditionalFormatting>
  <conditionalFormatting sqref="I1:I1048576">
    <cfRule type="cellIs" dxfId="119" priority="7" operator="equal">
      <formula>"might"</formula>
    </cfRule>
  </conditionalFormatting>
  <conditionalFormatting sqref="J1:J1048576">
    <cfRule type="cellIs" dxfId="118" priority="8" operator="equal">
      <formula>"until"</formula>
    </cfRule>
  </conditionalFormatting>
  <conditionalFormatting sqref="K1:K1048576">
    <cfRule type="cellIs" dxfId="117" priority="9" operator="equal">
      <formula>"but"</formula>
    </cfRule>
  </conditionalFormatting>
  <conditionalFormatting sqref="L1:L1048576">
    <cfRule type="cellIs" dxfId="116" priority="10" operator="equal">
      <formula>"So do I"</formula>
    </cfRule>
  </conditionalFormatting>
  <conditionalFormatting sqref="M1:M1048576">
    <cfRule type="cellIs" dxfId="115" priority="11" operator="equal">
      <formula>"some"</formula>
    </cfRule>
  </conditionalFormatting>
  <conditionalFormatting sqref="N1:N1048576">
    <cfRule type="cellIs" dxfId="114" priority="12" operator="equal">
      <formula>"could"</formula>
    </cfRule>
  </conditionalFormatting>
  <conditionalFormatting sqref="O1:O1048576">
    <cfRule type="cellIs" dxfId="113" priority="13" operator="equal">
      <formula>"someone"</formula>
    </cfRule>
  </conditionalFormatting>
  <conditionalFormatting sqref="P1:P1048576">
    <cfRule type="cellIs" dxfId="112" priority="14" operator="equal">
      <formula>"still"</formula>
    </cfRule>
  </conditionalFormatting>
  <conditionalFormatting sqref="Q1:Q1048576">
    <cfRule type="cellIs" dxfId="111" priority="15" operator="equal">
      <formula>"had drunk"</formula>
    </cfRule>
  </conditionalFormatting>
  <conditionalFormatting sqref="R1:R1048576">
    <cfRule type="cellIs" dxfId="110" priority="16" operator="equal">
      <formula>"Shall"</formula>
    </cfRule>
  </conditionalFormatting>
  <conditionalFormatting sqref="S1:S1048576">
    <cfRule type="cellIs" dxfId="109" priority="17" operator="equal">
      <formula>"to see"</formula>
    </cfRule>
  </conditionalFormatting>
  <conditionalFormatting sqref="T1:T1048576">
    <cfRule type="cellIs" dxfId="108" priority="18" operator="equal">
      <formula>"isn't it"</formula>
    </cfRule>
  </conditionalFormatting>
  <conditionalFormatting sqref="U1:U1048576">
    <cfRule type="cellIs" dxfId="107" priority="19" operator="equal">
      <formula>"Who"</formula>
    </cfRule>
  </conditionalFormatting>
  <conditionalFormatting sqref="V1:V1048576">
    <cfRule type="cellIs" dxfId="106" priority="20" operator="equal">
      <formula>"would have passed"</formula>
    </cfRule>
  </conditionalFormatting>
  <conditionalFormatting sqref="W1:W1048576">
    <cfRule type="cellIs" dxfId="105" priority="21" operator="equal">
      <formula>"to invite"</formula>
    </cfRule>
  </conditionalFormatting>
  <conditionalFormatting sqref="X1:X1048576">
    <cfRule type="cellIs" dxfId="104" priority="22" operator="equal">
      <formula>"neither"</formula>
    </cfRule>
  </conditionalFormatting>
  <conditionalFormatting sqref="Y1:Y1048576">
    <cfRule type="cellIs" dxfId="103" priority="23" operator="equal">
      <formula>"Neither do I"</formula>
    </cfRule>
  </conditionalFormatting>
  <conditionalFormatting sqref="Z1:Z1048576">
    <cfRule type="cellIs" dxfId="102" priority="24" operator="equal">
      <formula>"hasn't slept"</formula>
    </cfRule>
  </conditionalFormatting>
  <conditionalFormatting sqref="AA1:AA1048576">
    <cfRule type="cellIs" dxfId="101" priority="25" operator="equal">
      <formula>"don't they"</formula>
    </cfRule>
  </conditionalFormatting>
  <conditionalFormatting sqref="AB1:AB1048576">
    <cfRule type="cellIs" dxfId="100" priority="26" operator="equal">
      <formula>"would have"</formula>
    </cfRule>
  </conditionalFormatting>
  <conditionalFormatting sqref="AC1:AC1048576">
    <cfRule type="cellIs" dxfId="99" priority="27" operator="equal">
      <formula>"can't"</formula>
    </cfRule>
  </conditionalFormatting>
  <conditionalFormatting sqref="AD1:AD1048576">
    <cfRule type="cellIs" dxfId="98" priority="28" operator="equal">
      <formula>"just"</formula>
    </cfRule>
  </conditionalFormatting>
  <conditionalFormatting sqref="AE1:AE1048576">
    <cfRule type="cellIs" dxfId="97" priority="29" operator="equal">
      <formula>"anyone"</formula>
    </cfRule>
  </conditionalFormatting>
  <conditionalFormatting sqref="AF1:AF1048576">
    <cfRule type="cellIs" dxfId="96" priority="30" operator="equal">
      <formula>"most patient"</formula>
    </cfRule>
  </conditionalFormatting>
  <conditionalFormatting sqref="AG1:AG1048576">
    <cfRule type="cellIs" dxfId="95" priority="31" operator="equal">
      <formula>"am used"</formula>
    </cfRule>
  </conditionalFormatting>
  <conditionalFormatting sqref="AH1:AH1048576">
    <cfRule type="cellIs" dxfId="94" priority="32" operator="equal">
      <formula>"anything"</formula>
    </cfRule>
  </conditionalFormatting>
  <conditionalFormatting sqref="AI1:AI1048576">
    <cfRule type="cellIs" dxfId="93" priority="33" operator="equal">
      <formula>"will paint"</formula>
    </cfRule>
  </conditionalFormatting>
  <conditionalFormatting sqref="AJ1:AJ1048576">
    <cfRule type="cellIs" dxfId="92" priority="34" operator="equal">
      <formula>"starts"</formula>
    </cfRule>
  </conditionalFormatting>
  <conditionalFormatting sqref="AK1:AK1048576">
    <cfRule type="cellIs" dxfId="91" priority="35" operator="equal">
      <formula>"worrying"</formula>
    </cfRule>
  </conditionalFormatting>
  <conditionalFormatting sqref="AL1:AL1048576">
    <cfRule type="cellIs" dxfId="90" priority="36" operator="equal">
      <formula>"buying"</formula>
    </cfRule>
  </conditionalFormatting>
  <conditionalFormatting sqref="AM1:AM1048576">
    <cfRule type="cellIs" dxfId="89" priority="37" operator="equal">
      <formula>"had been working"</formula>
    </cfRule>
  </conditionalFormatting>
  <conditionalFormatting sqref="AN1:AN1048576">
    <cfRule type="cellIs" dxfId="88" priority="38" operator="equal">
      <formula>"all"</formula>
    </cfRule>
  </conditionalFormatting>
  <conditionalFormatting sqref="AO1:AO1048576">
    <cfRule type="cellIs" dxfId="87" priority="39" operator="equal">
      <formula>"older"</formula>
    </cfRule>
  </conditionalFormatting>
  <conditionalFormatting sqref="AP1:AP1048576">
    <cfRule type="cellIs" dxfId="86" priority="40" operator="equal">
      <formula>"a"</formula>
    </cfRule>
  </conditionalFormatting>
  <conditionalFormatting sqref="AQ1:AQ1048576">
    <cfRule type="cellIs" dxfId="85" priority="41" operator="equal">
      <formula>"for"</formula>
    </cfRule>
  </conditionalFormatting>
  <conditionalFormatting sqref="AR1:AR1048576">
    <cfRule type="cellIs" dxfId="84" priority="42" operator="equal">
      <formula>"on"</formula>
    </cfRule>
  </conditionalFormatting>
  <conditionalFormatting sqref="AS1:AS1048576">
    <cfRule type="cellIs" dxfId="83" priority="43" operator="equal">
      <formula>"on"</formula>
    </cfRule>
  </conditionalFormatting>
  <conditionalFormatting sqref="AT1:AT1048576">
    <cfRule type="cellIs" dxfId="82" priority="44" operator="equal">
      <formula>"out of"</formula>
    </cfRule>
  </conditionalFormatting>
  <conditionalFormatting sqref="AU1:AU1048576">
    <cfRule type="cellIs" dxfId="81" priority="45" operator="equal">
      <formula>"on"</formula>
    </cfRule>
  </conditionalFormatting>
  <conditionalFormatting sqref="AV1:AV1048576">
    <cfRule type="cellIs" dxfId="80" priority="46" operator="equal">
      <formula>"by"</formula>
    </cfRule>
  </conditionalFormatting>
  <conditionalFormatting sqref="AX1:AX1048576">
    <cfRule type="cellIs" dxfId="79" priority="47" operator="equal">
      <formula>"false"</formula>
    </cfRule>
  </conditionalFormatting>
  <conditionalFormatting sqref="AY1:AY1048576">
    <cfRule type="cellIs" dxfId="78" priority="48" operator="equal">
      <formula>"false"</formula>
    </cfRule>
  </conditionalFormatting>
  <conditionalFormatting sqref="AZ1:AZ1048576">
    <cfRule type="cellIs" dxfId="77" priority="49" operator="equal">
      <formula>"true"</formula>
    </cfRule>
  </conditionalFormatting>
  <conditionalFormatting sqref="BA1:BA1048576">
    <cfRule type="cellIs" dxfId="76" priority="50" operator="equal">
      <formula>"false"</formula>
    </cfRule>
  </conditionalFormatting>
  <conditionalFormatting sqref="BB1:BB1048576">
    <cfRule type="cellIs" dxfId="75" priority="51" operator="equal">
      <formula>"true"</formula>
    </cfRule>
  </conditionalFormatting>
  <conditionalFormatting sqref="BC1:BC1048576">
    <cfRule type="cellIs" dxfId="74" priority="52" operator="equal">
      <formula>"false"</formula>
    </cfRule>
  </conditionalFormatting>
  <conditionalFormatting sqref="BD1:BD1048576">
    <cfRule type="cellIs" dxfId="73" priority="53" operator="equal">
      <formula>"true"</formula>
    </cfRule>
  </conditionalFormatting>
  <conditionalFormatting sqref="BE1:BE1048576">
    <cfRule type="cellIs" dxfId="72" priority="54" operator="equal">
      <formula>"false"</formula>
    </cfRule>
  </conditionalFormatting>
  <conditionalFormatting sqref="BF1:BF1048576">
    <cfRule type="cellIs" dxfId="71" priority="55" operator="equal">
      <formula>"true"</formula>
    </cfRule>
  </conditionalFormatting>
  <conditionalFormatting sqref="BH1:BH1048576">
    <cfRule type="cellIs" dxfId="70" priority="56" operator="equal">
      <formula>"conditional"</formula>
    </cfRule>
  </conditionalFormatting>
  <conditionalFormatting sqref="BI1:BI1048576">
    <cfRule type="cellIs" dxfId="69" priority="57" operator="equal">
      <formula>"incorporate"</formula>
    </cfRule>
  </conditionalFormatting>
  <conditionalFormatting sqref="BJ1:BJ1048576">
    <cfRule type="cellIs" dxfId="68" priority="58" operator="equal">
      <formula>"facilities"</formula>
    </cfRule>
  </conditionalFormatting>
  <conditionalFormatting sqref="BK1:BK1048576">
    <cfRule type="cellIs" dxfId="67" priority="59" operator="equal">
      <formula>"popular tourist attractions"</formula>
    </cfRule>
  </conditionalFormatting>
  <conditionalFormatting sqref="BL1:BL1048576">
    <cfRule type="cellIs" dxfId="66" priority="60" operator="equal">
      <formula>"in groups "</formula>
    </cfRule>
  </conditionalFormatting>
  <conditionalFormatting sqref="BM1:BM1048576">
    <cfRule type="cellIs" dxfId="65" priority="61" operator="equal">
      <formula>"a presentation"</formula>
    </cfRule>
  </conditionalFormatting>
  <conditionalFormatting sqref="BN1:BN1048576">
    <cfRule type="cellIs" dxfId="64" priority="62" operator="equal">
      <formula>"manage their time"</formula>
    </cfRule>
  </conditionalFormatting>
  <conditionalFormatting sqref="BO1:BO1048576">
    <cfRule type="cellIs" dxfId="63" priority="63" operator="equal">
      <formula>"upper-intermediate"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00"/>
  <sheetViews>
    <sheetView windowProtection="1" tabSelected="1" workbookViewId="0">
      <selection activeCell="BY25" sqref="BY25"/>
    </sheetView>
  </sheetViews>
  <sheetFormatPr defaultColWidth="14.42578125" defaultRowHeight="15.75" customHeight="1" x14ac:dyDescent="0.2"/>
  <cols>
    <col min="1" max="1" width="37.7109375" customWidth="1"/>
    <col min="2" max="47" width="0" hidden="1"/>
    <col min="49" max="66" width="0" hidden="1"/>
    <col min="68" max="75" width="0" hidden="1"/>
  </cols>
  <sheetData>
    <row r="1" spans="1:78" ht="51.75" customHeight="1" x14ac:dyDescent="0.2">
      <c r="A1" s="9" t="str">
        <f>Test!B1</f>
        <v>ПІП студента</v>
      </c>
      <c r="B1" s="9" t="s">
        <v>245</v>
      </c>
      <c r="C1" s="9" t="s">
        <v>246</v>
      </c>
      <c r="D1" s="9" t="s">
        <v>247</v>
      </c>
      <c r="E1" s="9" t="s">
        <v>248</v>
      </c>
      <c r="F1" s="9" t="s">
        <v>249</v>
      </c>
      <c r="G1" s="9" t="s">
        <v>250</v>
      </c>
      <c r="H1" s="9" t="s">
        <v>251</v>
      </c>
      <c r="I1" s="9" t="s">
        <v>252</v>
      </c>
      <c r="J1" s="9" t="s">
        <v>253</v>
      </c>
      <c r="K1" s="9" t="s">
        <v>254</v>
      </c>
      <c r="L1" s="9" t="s">
        <v>255</v>
      </c>
      <c r="M1" s="9" t="s">
        <v>256</v>
      </c>
      <c r="N1" s="9" t="s">
        <v>257</v>
      </c>
      <c r="O1" s="9" t="s">
        <v>258</v>
      </c>
      <c r="P1" s="9" t="s">
        <v>259</v>
      </c>
      <c r="Q1" s="9" t="s">
        <v>260</v>
      </c>
      <c r="R1" s="9" t="s">
        <v>261</v>
      </c>
      <c r="S1" s="9" t="s">
        <v>262</v>
      </c>
      <c r="T1" s="9" t="s">
        <v>263</v>
      </c>
      <c r="U1" s="9" t="s">
        <v>264</v>
      </c>
      <c r="V1" s="9" t="s">
        <v>265</v>
      </c>
      <c r="W1" s="9" t="s">
        <v>266</v>
      </c>
      <c r="X1" s="9" t="s">
        <v>267</v>
      </c>
      <c r="Y1" s="9" t="s">
        <v>268</v>
      </c>
      <c r="Z1" s="9" t="s">
        <v>269</v>
      </c>
      <c r="AA1" s="9" t="s">
        <v>270</v>
      </c>
      <c r="AB1" s="9" t="s">
        <v>271</v>
      </c>
      <c r="AC1" s="9" t="s">
        <v>272</v>
      </c>
      <c r="AD1" s="9" t="s">
        <v>273</v>
      </c>
      <c r="AE1" s="9" t="s">
        <v>274</v>
      </c>
      <c r="AF1" s="9" t="s">
        <v>275</v>
      </c>
      <c r="AG1" s="9" t="s">
        <v>276</v>
      </c>
      <c r="AH1" s="9" t="s">
        <v>277</v>
      </c>
      <c r="AI1" s="9" t="s">
        <v>278</v>
      </c>
      <c r="AJ1" s="9" t="s">
        <v>279</v>
      </c>
      <c r="AK1" s="9" t="s">
        <v>280</v>
      </c>
      <c r="AL1" s="9" t="s">
        <v>281</v>
      </c>
      <c r="AM1" s="9" t="s">
        <v>282</v>
      </c>
      <c r="AN1" s="9" t="s">
        <v>283</v>
      </c>
      <c r="AO1" s="9" t="s">
        <v>284</v>
      </c>
      <c r="AP1" s="9" t="s">
        <v>285</v>
      </c>
      <c r="AQ1" s="9" t="s">
        <v>286</v>
      </c>
      <c r="AR1" s="9" t="s">
        <v>287</v>
      </c>
      <c r="AS1" s="9" t="s">
        <v>288</v>
      </c>
      <c r="AT1" s="9" t="s">
        <v>289</v>
      </c>
      <c r="AU1" s="9" t="s">
        <v>290</v>
      </c>
      <c r="AV1" s="10" t="s">
        <v>291</v>
      </c>
      <c r="AW1" s="10" t="s">
        <v>292</v>
      </c>
      <c r="AX1" s="10" t="s">
        <v>292</v>
      </c>
      <c r="AY1" s="10" t="s">
        <v>293</v>
      </c>
      <c r="AZ1" s="10" t="s">
        <v>293</v>
      </c>
      <c r="BA1" s="10" t="s">
        <v>294</v>
      </c>
      <c r="BB1" s="10" t="s">
        <v>294</v>
      </c>
      <c r="BC1" s="10" t="s">
        <v>295</v>
      </c>
      <c r="BD1" s="10" t="s">
        <v>295</v>
      </c>
      <c r="BE1" s="10" t="s">
        <v>296</v>
      </c>
      <c r="BF1" s="10" t="s">
        <v>296</v>
      </c>
      <c r="BG1" s="10" t="s">
        <v>297</v>
      </c>
      <c r="BH1" s="10" t="s">
        <v>298</v>
      </c>
      <c r="BI1" s="10" t="s">
        <v>298</v>
      </c>
      <c r="BJ1" s="10" t="s">
        <v>298</v>
      </c>
      <c r="BK1" s="10" t="s">
        <v>299</v>
      </c>
      <c r="BL1" s="10" t="s">
        <v>299</v>
      </c>
      <c r="BM1" s="10" t="s">
        <v>300</v>
      </c>
      <c r="BN1" s="10" t="s">
        <v>300</v>
      </c>
      <c r="BO1" s="10" t="s">
        <v>301</v>
      </c>
      <c r="BP1" s="10" t="s">
        <v>302</v>
      </c>
      <c r="BQ1" s="10" t="s">
        <v>303</v>
      </c>
      <c r="BR1" s="10" t="s">
        <v>304</v>
      </c>
      <c r="BS1" s="10" t="s">
        <v>305</v>
      </c>
      <c r="BT1" s="10" t="s">
        <v>306</v>
      </c>
      <c r="BU1" s="10" t="s">
        <v>307</v>
      </c>
      <c r="BV1" s="10" t="s">
        <v>308</v>
      </c>
      <c r="BW1" s="10" t="s">
        <v>309</v>
      </c>
      <c r="BX1" s="10" t="s">
        <v>310</v>
      </c>
      <c r="BY1" s="10" t="s">
        <v>311</v>
      </c>
      <c r="BZ1" s="10" t="s">
        <v>312</v>
      </c>
    </row>
    <row r="2" spans="1:78" ht="15.75" customHeight="1" x14ac:dyDescent="0.2">
      <c r="A2" s="5" t="str">
        <f>Test!B2</f>
        <v>Пасічніченко Олександр Олександрович, Фітіс 2 курс, КМ-145</v>
      </c>
      <c r="B2" s="5">
        <f>IF(Test!C2="How much",1,0)</f>
        <v>0</v>
      </c>
      <c r="C2" s="5">
        <f>IF(Test!D2="was chopping",1,0)</f>
        <v>0</v>
      </c>
      <c r="D2" s="5">
        <f>IF(Test!E2="yet",1,0)</f>
        <v>1</v>
      </c>
      <c r="E2" s="5">
        <f>IF(Test!F2="Where",1,0)</f>
        <v>1</v>
      </c>
      <c r="F2" s="5">
        <f>IF(Test!G2="used",1,0)</f>
        <v>0</v>
      </c>
      <c r="G2" s="5">
        <f>IF(Test!H2="Whereas",1,0)</f>
        <v>1</v>
      </c>
      <c r="H2" s="5">
        <f>IF(Test!I2="might",1,0)</f>
        <v>1</v>
      </c>
      <c r="I2" s="5">
        <f>IF(Test!J2="until",1,0)</f>
        <v>1</v>
      </c>
      <c r="J2" s="5">
        <f>IF(Test!K2="but",1,0)</f>
        <v>1</v>
      </c>
      <c r="K2" s="5">
        <f>IF(Test!L2="So do I",1,0)</f>
        <v>1</v>
      </c>
      <c r="L2" s="5">
        <f>IF(Test!M2="some",1,0)</f>
        <v>1</v>
      </c>
      <c r="M2" s="5">
        <f>IF(Test!N2="could",1,0)</f>
        <v>1</v>
      </c>
      <c r="N2" s="5">
        <f>IF(Test!O2="someone",1,0)</f>
        <v>1</v>
      </c>
      <c r="O2" s="5">
        <f>IF(Test!P2="still",1,0)</f>
        <v>1</v>
      </c>
      <c r="P2" s="5">
        <f>IF(Test!Q2="had drunk",1,0)</f>
        <v>1</v>
      </c>
      <c r="Q2" s="5">
        <f>IF(Test!R2="Shall",1,0)</f>
        <v>1</v>
      </c>
      <c r="R2" s="5">
        <f>IF(Test!S2="to see",1,0)</f>
        <v>1</v>
      </c>
      <c r="S2" s="5">
        <f>IF(Test!T2="isn't it",1,0)</f>
        <v>1</v>
      </c>
      <c r="T2" s="5">
        <f>IF(Test!U2="Who",1,0)</f>
        <v>1</v>
      </c>
      <c r="U2" s="5">
        <f>IF(Test!V2="would have passed",1,0)</f>
        <v>0</v>
      </c>
      <c r="V2" s="5">
        <f>IF(Test!W2="to invite",1,0)</f>
        <v>1</v>
      </c>
      <c r="W2" s="5">
        <f>IF(Test!X2="neither",1,0)</f>
        <v>1</v>
      </c>
      <c r="X2" s="5">
        <f>IF(Test!Y2="Neither do I",1,0)</f>
        <v>1</v>
      </c>
      <c r="Y2" s="5">
        <f>IF(Test!Z2="hasn't slept",1,0)</f>
        <v>1</v>
      </c>
      <c r="Z2" s="5">
        <f>IF(Test!AA2="don't they",1,0)</f>
        <v>1</v>
      </c>
      <c r="AA2" s="5">
        <f>IF(Test!AB2="would have",1,0)</f>
        <v>1</v>
      </c>
      <c r="AB2" s="5">
        <f>IF(Test!AC2="can't",1,0)</f>
        <v>1</v>
      </c>
      <c r="AC2" s="5">
        <f>IF(Test!AD2="just",1,0)</f>
        <v>1</v>
      </c>
      <c r="AD2" s="5">
        <f>IF(Test!AE2="anyone",1,0)</f>
        <v>1</v>
      </c>
      <c r="AE2" s="5">
        <f>IF(Test!AF2="most patient",1,0)</f>
        <v>1</v>
      </c>
      <c r="AF2" s="5">
        <f>IF(Test!AG2="am used",1,0)</f>
        <v>1</v>
      </c>
      <c r="AG2" s="5">
        <f>IF(Test!AH2="anything",1,0)</f>
        <v>0</v>
      </c>
      <c r="AH2" s="5">
        <f>IF(Test!AI2="will paint",1,0)</f>
        <v>1</v>
      </c>
      <c r="AI2" s="5">
        <f>IF(Test!AJ2="starts",1,0)</f>
        <v>0</v>
      </c>
      <c r="AJ2" s="5">
        <f>IF(Test!AK2="worrying",1,0)</f>
        <v>0</v>
      </c>
      <c r="AK2" s="5">
        <f>IF(Test!AL2="buying",1,0)</f>
        <v>1</v>
      </c>
      <c r="AL2" s="5">
        <f>IF(Test!AM2="had been working",1,0)</f>
        <v>0</v>
      </c>
      <c r="AM2" s="5">
        <f>IF(Test!AN2="all",1,0)</f>
        <v>1</v>
      </c>
      <c r="AN2" s="5">
        <f>IF(Test!AO2="older",1,0)</f>
        <v>1</v>
      </c>
      <c r="AO2" s="5">
        <f>IF(Test!AP2="a",1,0)</f>
        <v>1</v>
      </c>
      <c r="AP2" s="5">
        <f>IF(Test!AQ2="for",1,0)</f>
        <v>1</v>
      </c>
      <c r="AQ2" s="5">
        <f>IF(Test!AR2="on",1,0)</f>
        <v>1</v>
      </c>
      <c r="AR2" s="5">
        <f>IF(Test!AS2="on",1,0)</f>
        <v>0</v>
      </c>
      <c r="AS2" s="5">
        <f>IF(Test!AT2="out of",1,0)</f>
        <v>1</v>
      </c>
      <c r="AT2" s="5">
        <f>IF(Test!AU2="on",1,0)</f>
        <v>1</v>
      </c>
      <c r="AU2" s="5">
        <f>IF(Test!AV2="by",1,0)</f>
        <v>1</v>
      </c>
      <c r="AV2" s="7">
        <f t="shared" ref="AV2:AV16" si="0">SUM(B2:AU2)</f>
        <v>37</v>
      </c>
      <c r="AW2" s="7" t="b">
        <f>Test!AX2</f>
        <v>1</v>
      </c>
      <c r="AX2" s="8">
        <v>0</v>
      </c>
      <c r="AY2" s="7" t="b">
        <f>Test!AY2</f>
        <v>1</v>
      </c>
      <c r="AZ2" s="8">
        <v>0</v>
      </c>
      <c r="BA2" s="7" t="b">
        <f>Test!AZ2</f>
        <v>1</v>
      </c>
      <c r="BB2" s="8">
        <v>1</v>
      </c>
      <c r="BC2" s="7" t="b">
        <f>Test!BA2</f>
        <v>0</v>
      </c>
      <c r="BD2" s="8">
        <v>1</v>
      </c>
      <c r="BE2" s="7" t="b">
        <f>Test!BB2</f>
        <v>1</v>
      </c>
      <c r="BF2" s="8">
        <v>1</v>
      </c>
      <c r="BG2" s="7" t="b">
        <f>Test!BC2</f>
        <v>1</v>
      </c>
      <c r="BH2" s="8">
        <v>0</v>
      </c>
      <c r="BI2" s="7" t="b">
        <f>Test!BD2</f>
        <v>1</v>
      </c>
      <c r="BJ2" s="8">
        <v>1</v>
      </c>
      <c r="BK2" s="7" t="b">
        <f>Test!BE2</f>
        <v>0</v>
      </c>
      <c r="BL2" s="8">
        <v>1</v>
      </c>
      <c r="BM2" s="7" t="b">
        <f>Test!BE2</f>
        <v>0</v>
      </c>
      <c r="BN2" s="8">
        <v>0</v>
      </c>
      <c r="BO2" s="7">
        <f t="shared" ref="BO2:BO16" si="1">BN2+BL2+BJ2+BH2+BF2+BD2+BB2+AZ2+AX2</f>
        <v>5</v>
      </c>
      <c r="BP2" s="7">
        <f>IF(Test!BH2="conditional",1,0)</f>
        <v>1</v>
      </c>
      <c r="BQ2" s="7">
        <f>IF(Test!BI2="incorporate",1,0)</f>
        <v>0</v>
      </c>
      <c r="BR2" s="7">
        <f>IF(Test!BJ2="facilities",1,0)</f>
        <v>0</v>
      </c>
      <c r="BS2" s="7">
        <f>IF(Test!BK2="popular tourist attractions",1,0)</f>
        <v>0</v>
      </c>
      <c r="BT2" s="7">
        <f>IF(Test!BL2="in groups",1,0)</f>
        <v>0</v>
      </c>
      <c r="BU2" s="7">
        <f>IF(Test!BM2="a presentation",1,0)</f>
        <v>0</v>
      </c>
      <c r="BV2" s="7">
        <f>IF(Test!BN2="manage their time",1,0)</f>
        <v>0</v>
      </c>
      <c r="BW2" s="7">
        <f>IF(Test!BO2="upper-intermediate",1,0)</f>
        <v>1</v>
      </c>
      <c r="BX2" s="7">
        <f t="shared" ref="BX2:BX16" si="2">SUM(BP2:BW2)</f>
        <v>2</v>
      </c>
      <c r="BY2" s="5">
        <f t="shared" ref="BY2:BY16" si="3">BX2+BO2+AV2</f>
        <v>44</v>
      </c>
      <c r="BZ2" s="5"/>
    </row>
    <row r="3" spans="1:78" ht="15.75" customHeight="1" x14ac:dyDescent="0.2">
      <c r="A3" s="5" t="str">
        <f>Test!B3</f>
        <v>Паршакова Ольга Олександрівна, ФІТІС, КТ-141</v>
      </c>
      <c r="B3" s="5">
        <f>IF(Test!C3="How much",1,0)</f>
        <v>1</v>
      </c>
      <c r="C3" s="5">
        <f>IF(Test!D3="was chopping",1,0)</f>
        <v>1</v>
      </c>
      <c r="D3" s="5">
        <f>IF(Test!E3="yet",1,0)</f>
        <v>1</v>
      </c>
      <c r="E3" s="5">
        <f>IF(Test!F3="Where",1,0)</f>
        <v>1</v>
      </c>
      <c r="F3" s="5">
        <f>IF(Test!G3="used",1,0)</f>
        <v>1</v>
      </c>
      <c r="G3" s="5">
        <f>IF(Test!H3="Whereas",1,0)</f>
        <v>1</v>
      </c>
      <c r="H3" s="5">
        <f>IF(Test!I3="might",1,0)</f>
        <v>1</v>
      </c>
      <c r="I3" s="5">
        <f>IF(Test!J3="until",1,0)</f>
        <v>1</v>
      </c>
      <c r="J3" s="5">
        <f>IF(Test!K3="but",1,0)</f>
        <v>1</v>
      </c>
      <c r="K3" s="5">
        <f>IF(Test!L3="So do I",1,0)</f>
        <v>1</v>
      </c>
      <c r="L3" s="5">
        <f>IF(Test!M3="some",1,0)</f>
        <v>1</v>
      </c>
      <c r="M3" s="5">
        <f>IF(Test!N3="could",1,0)</f>
        <v>1</v>
      </c>
      <c r="N3" s="5">
        <f>IF(Test!O3="someone",1,0)</f>
        <v>1</v>
      </c>
      <c r="O3" s="5">
        <f>IF(Test!P3="still",1,0)</f>
        <v>1</v>
      </c>
      <c r="P3" s="5">
        <f>IF(Test!Q3="had drunk",1,0)</f>
        <v>1</v>
      </c>
      <c r="Q3" s="5">
        <f>IF(Test!R3="Shall",1,0)</f>
        <v>0</v>
      </c>
      <c r="R3" s="5">
        <f>IF(Test!S3="to see",1,0)</f>
        <v>1</v>
      </c>
      <c r="S3" s="5">
        <f>IF(Test!T3="isn't it",1,0)</f>
        <v>1</v>
      </c>
      <c r="T3" s="5">
        <f>IF(Test!U3="Who",1,0)</f>
        <v>1</v>
      </c>
      <c r="U3" s="5">
        <f>IF(Test!V3="would have passed",1,0)</f>
        <v>1</v>
      </c>
      <c r="V3" s="5">
        <f>IF(Test!W3="to invite",1,0)</f>
        <v>1</v>
      </c>
      <c r="W3" s="5">
        <f>IF(Test!X3="neither",1,0)</f>
        <v>1</v>
      </c>
      <c r="X3" s="5">
        <f>IF(Test!Y3="Neither do I",1,0)</f>
        <v>1</v>
      </c>
      <c r="Y3" s="5">
        <f>IF(Test!Z3="hasn't slept",1,0)</f>
        <v>0</v>
      </c>
      <c r="Z3" s="5">
        <f>IF(Test!AA3="don't they",1,0)</f>
        <v>1</v>
      </c>
      <c r="AA3" s="5">
        <f>IF(Test!AB3="would have",1,0)</f>
        <v>1</v>
      </c>
      <c r="AB3" s="5">
        <f>IF(Test!AC3="can't",1,0)</f>
        <v>1</v>
      </c>
      <c r="AC3" s="5">
        <f>IF(Test!AD3="just",1,0)</f>
        <v>1</v>
      </c>
      <c r="AD3" s="5">
        <f>IF(Test!AE3="anyone",1,0)</f>
        <v>1</v>
      </c>
      <c r="AE3" s="5">
        <f>IF(Test!AF3="most patient",1,0)</f>
        <v>1</v>
      </c>
      <c r="AF3" s="5">
        <f>IF(Test!AG3="am used",1,0)</f>
        <v>1</v>
      </c>
      <c r="AG3" s="5">
        <f>IF(Test!AH3="anything",1,0)</f>
        <v>1</v>
      </c>
      <c r="AH3" s="5">
        <f>IF(Test!AI3="will paint",1,0)</f>
        <v>0</v>
      </c>
      <c r="AI3" s="5">
        <f>IF(Test!AJ3="starts",1,0)</f>
        <v>1</v>
      </c>
      <c r="AJ3" s="5">
        <f>IF(Test!AK3="worrying",1,0)</f>
        <v>0</v>
      </c>
      <c r="AK3" s="5">
        <f>IF(Test!AL3="buying",1,0)</f>
        <v>1</v>
      </c>
      <c r="AL3" s="5">
        <f>IF(Test!AM3="had been working",1,0)</f>
        <v>1</v>
      </c>
      <c r="AM3" s="5">
        <f>IF(Test!AN3="all",1,0)</f>
        <v>1</v>
      </c>
      <c r="AN3" s="5">
        <f>IF(Test!AO3="older",1,0)</f>
        <v>1</v>
      </c>
      <c r="AO3" s="5">
        <f>IF(Test!AP3="a",1,0)</f>
        <v>0</v>
      </c>
      <c r="AP3" s="5">
        <f>IF(Test!AQ3="for",1,0)</f>
        <v>1</v>
      </c>
      <c r="AQ3" s="5">
        <f>IF(Test!AR3="on",1,0)</f>
        <v>0</v>
      </c>
      <c r="AR3" s="5">
        <f>IF(Test!AS3="on",1,0)</f>
        <v>0</v>
      </c>
      <c r="AS3" s="5">
        <f>IF(Test!AT3="out of",1,0)</f>
        <v>1</v>
      </c>
      <c r="AT3" s="5">
        <f>IF(Test!AU3="on",1,0)</f>
        <v>1</v>
      </c>
      <c r="AU3" s="5">
        <f>IF(Test!AV3="by",1,0)</f>
        <v>1</v>
      </c>
      <c r="AV3" s="7">
        <f t="shared" si="0"/>
        <v>39</v>
      </c>
      <c r="AW3" s="7" t="b">
        <f>Test!AX3</f>
        <v>1</v>
      </c>
      <c r="AX3" s="8">
        <v>0</v>
      </c>
      <c r="AY3" s="7" t="b">
        <f>Test!AY3</f>
        <v>0</v>
      </c>
      <c r="AZ3" s="8">
        <v>1</v>
      </c>
      <c r="BA3" s="7" t="b">
        <f>Test!AZ3</f>
        <v>1</v>
      </c>
      <c r="BB3" s="8">
        <v>1</v>
      </c>
      <c r="BC3" s="7" t="b">
        <f>Test!BA3</f>
        <v>1</v>
      </c>
      <c r="BD3" s="8">
        <v>0</v>
      </c>
      <c r="BE3" s="7" t="b">
        <f>Test!BB3</f>
        <v>1</v>
      </c>
      <c r="BF3" s="8">
        <v>1</v>
      </c>
      <c r="BG3" s="7" t="b">
        <f>Test!BC3</f>
        <v>0</v>
      </c>
      <c r="BH3" s="8">
        <v>1</v>
      </c>
      <c r="BI3" s="7" t="b">
        <f>Test!BD3</f>
        <v>1</v>
      </c>
      <c r="BJ3" s="8">
        <v>1</v>
      </c>
      <c r="BK3" s="7" t="b">
        <f>Test!BE3</f>
        <v>0</v>
      </c>
      <c r="BL3" s="8">
        <v>1</v>
      </c>
      <c r="BM3" s="7" t="b">
        <f>Test!BE3</f>
        <v>0</v>
      </c>
      <c r="BN3" s="8">
        <v>0</v>
      </c>
      <c r="BO3" s="7">
        <f t="shared" si="1"/>
        <v>6</v>
      </c>
      <c r="BP3" s="7">
        <f>IF(Test!BH3="conditional",1,0)</f>
        <v>1</v>
      </c>
      <c r="BQ3" s="7">
        <f>IF(Test!BI3="incorporate",1,0)</f>
        <v>0</v>
      </c>
      <c r="BR3" s="7">
        <f>IF(Test!BJ3="facilities",1,0)</f>
        <v>1</v>
      </c>
      <c r="BS3" s="7">
        <f>IF(Test!BK3="popular tourist attractions",1,0)</f>
        <v>0</v>
      </c>
      <c r="BT3" s="7">
        <f>IF(Test!BL3="in groups",1,0)</f>
        <v>1</v>
      </c>
      <c r="BU3" s="7">
        <f>IF(Test!BM3="a presentation",1,0)</f>
        <v>0</v>
      </c>
      <c r="BV3" s="7">
        <f>IF(Test!BN3="manage their time",1,0)</f>
        <v>0</v>
      </c>
      <c r="BW3" s="7">
        <f>IF(Test!BO3="upper-intermediate",1,0)</f>
        <v>0</v>
      </c>
      <c r="BX3" s="7">
        <f t="shared" si="2"/>
        <v>3</v>
      </c>
      <c r="BY3" s="5">
        <f t="shared" si="3"/>
        <v>48</v>
      </c>
      <c r="BZ3" s="6">
        <v>3</v>
      </c>
    </row>
    <row r="4" spans="1:78" ht="15.75" customHeight="1" x14ac:dyDescent="0.2">
      <c r="A4" s="5" t="str">
        <f>Test!B4</f>
        <v>Чичужко Владислав Олегович, ФІТІС, СКС-147</v>
      </c>
      <c r="B4" s="5">
        <f>IF(Test!C4="How much",1,0)</f>
        <v>1</v>
      </c>
      <c r="C4" s="5">
        <f>IF(Test!D4="was chopping",1,0)</f>
        <v>1</v>
      </c>
      <c r="D4" s="5">
        <f>IF(Test!E4="yet",1,0)</f>
        <v>1</v>
      </c>
      <c r="E4" s="5">
        <f>IF(Test!F4="Where",1,0)</f>
        <v>0</v>
      </c>
      <c r="F4" s="5">
        <f>IF(Test!G4="used",1,0)</f>
        <v>1</v>
      </c>
      <c r="G4" s="5">
        <f>IF(Test!H4="Whereas",1,0)</f>
        <v>1</v>
      </c>
      <c r="H4" s="5">
        <f>IF(Test!I4="might",1,0)</f>
        <v>0</v>
      </c>
      <c r="I4" s="5">
        <f>IF(Test!J4="until",1,0)</f>
        <v>1</v>
      </c>
      <c r="J4" s="5">
        <f>IF(Test!K4="but",1,0)</f>
        <v>1</v>
      </c>
      <c r="K4" s="5">
        <f>IF(Test!L4="So do I",1,0)</f>
        <v>0</v>
      </c>
      <c r="L4" s="5">
        <f>IF(Test!M4="some",1,0)</f>
        <v>1</v>
      </c>
      <c r="M4" s="5">
        <f>IF(Test!N4="could",1,0)</f>
        <v>0</v>
      </c>
      <c r="N4" s="5">
        <f>IF(Test!O4="someone",1,0)</f>
        <v>1</v>
      </c>
      <c r="O4" s="5">
        <f>IF(Test!P4="still",1,0)</f>
        <v>1</v>
      </c>
      <c r="P4" s="5">
        <f>IF(Test!Q4="had drunk",1,0)</f>
        <v>0</v>
      </c>
      <c r="Q4" s="5">
        <f>IF(Test!R4="Shall",1,0)</f>
        <v>0</v>
      </c>
      <c r="R4" s="5">
        <f>IF(Test!S4="to see",1,0)</f>
        <v>1</v>
      </c>
      <c r="S4" s="5">
        <f>IF(Test!T4="isn't it",1,0)</f>
        <v>1</v>
      </c>
      <c r="T4" s="5">
        <f>IF(Test!U4="Who",1,0)</f>
        <v>1</v>
      </c>
      <c r="U4" s="5">
        <f>IF(Test!V4="would have passed",1,0)</f>
        <v>0</v>
      </c>
      <c r="V4" s="5">
        <f>IF(Test!W4="to invite",1,0)</f>
        <v>1</v>
      </c>
      <c r="W4" s="5">
        <f>IF(Test!X4="neither",1,0)</f>
        <v>0</v>
      </c>
      <c r="X4" s="5">
        <f>IF(Test!Y4="Neither do I",1,0)</f>
        <v>0</v>
      </c>
      <c r="Y4" s="5">
        <f>IF(Test!Z4="hasn't slept",1,0)</f>
        <v>1</v>
      </c>
      <c r="Z4" s="5">
        <f>IF(Test!AA4="don't they",1,0)</f>
        <v>0</v>
      </c>
      <c r="AA4" s="5">
        <f>IF(Test!AB4="would have",1,0)</f>
        <v>1</v>
      </c>
      <c r="AB4" s="5">
        <f>IF(Test!AC4="can't",1,0)</f>
        <v>1</v>
      </c>
      <c r="AC4" s="5">
        <f>IF(Test!AD4="just",1,0)</f>
        <v>1</v>
      </c>
      <c r="AD4" s="5">
        <f>IF(Test!AE4="anyone",1,0)</f>
        <v>1</v>
      </c>
      <c r="AE4" s="5">
        <f>IF(Test!AF4="most patient",1,0)</f>
        <v>1</v>
      </c>
      <c r="AF4" s="5">
        <f>IF(Test!AG4="am used",1,0)</f>
        <v>0</v>
      </c>
      <c r="AG4" s="5">
        <f>IF(Test!AH4="anything",1,0)</f>
        <v>1</v>
      </c>
      <c r="AH4" s="5">
        <f>IF(Test!AI4="will paint",1,0)</f>
        <v>1</v>
      </c>
      <c r="AI4" s="5">
        <f>IF(Test!AJ4="starts",1,0)</f>
        <v>0</v>
      </c>
      <c r="AJ4" s="5">
        <f>IF(Test!AK4="worrying",1,0)</f>
        <v>1</v>
      </c>
      <c r="AK4" s="5">
        <f>IF(Test!AL4="buying",1,0)</f>
        <v>1</v>
      </c>
      <c r="AL4" s="5">
        <f>IF(Test!AM4="had been working",1,0)</f>
        <v>0</v>
      </c>
      <c r="AM4" s="5">
        <f>IF(Test!AN4="all",1,0)</f>
        <v>1</v>
      </c>
      <c r="AN4" s="5">
        <f>IF(Test!AO4="older",1,0)</f>
        <v>1</v>
      </c>
      <c r="AO4" s="5">
        <f>IF(Test!AP4="a",1,0)</f>
        <v>0</v>
      </c>
      <c r="AP4" s="5">
        <f>IF(Test!AQ4="for",1,0)</f>
        <v>1</v>
      </c>
      <c r="AQ4" s="5">
        <f>IF(Test!AR4="on",1,0)</f>
        <v>0</v>
      </c>
      <c r="AR4" s="5">
        <f>IF(Test!AS4="on",1,0)</f>
        <v>0</v>
      </c>
      <c r="AS4" s="5">
        <f>IF(Test!AT4="out of",1,0)</f>
        <v>1</v>
      </c>
      <c r="AT4" s="5">
        <f>IF(Test!AU4="on",1,0)</f>
        <v>1</v>
      </c>
      <c r="AU4" s="5">
        <f>IF(Test!AV4="by",1,0)</f>
        <v>0</v>
      </c>
      <c r="AV4" s="7">
        <f t="shared" si="0"/>
        <v>29</v>
      </c>
      <c r="AW4" s="7" t="b">
        <f>Test!AX4</f>
        <v>1</v>
      </c>
      <c r="AX4" s="8">
        <v>0</v>
      </c>
      <c r="AY4" s="7" t="b">
        <f>Test!AY4</f>
        <v>0</v>
      </c>
      <c r="AZ4" s="8">
        <v>1</v>
      </c>
      <c r="BA4" s="7" t="b">
        <f>Test!AZ4</f>
        <v>1</v>
      </c>
      <c r="BB4" s="8">
        <v>1</v>
      </c>
      <c r="BC4" s="7" t="b">
        <f>Test!BA4</f>
        <v>0</v>
      </c>
      <c r="BD4" s="8">
        <v>1</v>
      </c>
      <c r="BE4" s="7" t="b">
        <f>Test!BB4</f>
        <v>1</v>
      </c>
      <c r="BF4" s="8">
        <v>1</v>
      </c>
      <c r="BG4" s="7" t="b">
        <f>Test!BC4</f>
        <v>1</v>
      </c>
      <c r="BH4" s="8">
        <v>0</v>
      </c>
      <c r="BI4" s="7" t="b">
        <f>Test!BD4</f>
        <v>1</v>
      </c>
      <c r="BJ4" s="8">
        <v>1</v>
      </c>
      <c r="BK4" s="7" t="b">
        <f>Test!BE4</f>
        <v>1</v>
      </c>
      <c r="BL4" s="8">
        <v>0</v>
      </c>
      <c r="BM4" s="7" t="b">
        <f>Test!BE4</f>
        <v>1</v>
      </c>
      <c r="BN4" s="8">
        <v>1</v>
      </c>
      <c r="BO4" s="7">
        <f t="shared" si="1"/>
        <v>6</v>
      </c>
      <c r="BP4" s="7">
        <f>IF(Test!BH4="conditional",1,0)</f>
        <v>1</v>
      </c>
      <c r="BQ4" s="7">
        <f>IF(Test!BI4="incorporate",1,0)</f>
        <v>0</v>
      </c>
      <c r="BR4" s="7">
        <f>IF(Test!BJ4="facilities",1,0)</f>
        <v>0</v>
      </c>
      <c r="BS4" s="7">
        <f>IF(Test!BK4="popular tourist attractions",1,0)</f>
        <v>1</v>
      </c>
      <c r="BT4" s="7">
        <f>IF(Test!BL4="in groups",1,0)</f>
        <v>1</v>
      </c>
      <c r="BU4" s="7">
        <f>IF(Test!BM4="a presentation",1,0)</f>
        <v>0</v>
      </c>
      <c r="BV4" s="7">
        <f>IF(Test!BN4="manage their time",1,0)</f>
        <v>1</v>
      </c>
      <c r="BW4" s="7">
        <f>IF(Test!BO4="upper-intermediate",1,0)</f>
        <v>1</v>
      </c>
      <c r="BX4" s="7">
        <f t="shared" si="2"/>
        <v>5</v>
      </c>
      <c r="BY4" s="5">
        <f t="shared" si="3"/>
        <v>40</v>
      </c>
      <c r="BZ4" s="5"/>
    </row>
    <row r="5" spans="1:78" ht="15.75" customHeight="1" x14ac:dyDescent="0.2">
      <c r="A5" s="5" t="str">
        <f>Test!B5</f>
        <v>Нечипоренко Олександра Віталіївна, ФІТІС, ІТП-133</v>
      </c>
      <c r="B5" s="5">
        <f>IF(Test!C5="How much",1,0)</f>
        <v>1</v>
      </c>
      <c r="C5" s="5">
        <f>IF(Test!D5="was chopping",1,0)</f>
        <v>1</v>
      </c>
      <c r="D5" s="5">
        <f>IF(Test!E5="yet",1,0)</f>
        <v>1</v>
      </c>
      <c r="E5" s="5">
        <f>IF(Test!F5="Where",1,0)</f>
        <v>1</v>
      </c>
      <c r="F5" s="5">
        <f>IF(Test!G5="used",1,0)</f>
        <v>1</v>
      </c>
      <c r="G5" s="5">
        <f>IF(Test!H5="Whereas",1,0)</f>
        <v>1</v>
      </c>
      <c r="H5" s="5">
        <f>IF(Test!I5="might",1,0)</f>
        <v>0</v>
      </c>
      <c r="I5" s="5">
        <f>IF(Test!J5="until",1,0)</f>
        <v>1</v>
      </c>
      <c r="J5" s="5">
        <f>IF(Test!K5="but",1,0)</f>
        <v>1</v>
      </c>
      <c r="K5" s="5">
        <f>IF(Test!L5="So do I",1,0)</f>
        <v>1</v>
      </c>
      <c r="L5" s="5">
        <f>IF(Test!M5="some",1,0)</f>
        <v>1</v>
      </c>
      <c r="M5" s="5">
        <f>IF(Test!N5="could",1,0)</f>
        <v>1</v>
      </c>
      <c r="N5" s="5">
        <f>IF(Test!O5="someone",1,0)</f>
        <v>1</v>
      </c>
      <c r="O5" s="5">
        <f>IF(Test!P5="still",1,0)</f>
        <v>1</v>
      </c>
      <c r="P5" s="5">
        <f>IF(Test!Q5="had drunk",1,0)</f>
        <v>1</v>
      </c>
      <c r="Q5" s="5">
        <f>IF(Test!R5="Shall",1,0)</f>
        <v>0</v>
      </c>
      <c r="R5" s="5">
        <f>IF(Test!S5="to see",1,0)</f>
        <v>1</v>
      </c>
      <c r="S5" s="5">
        <f>IF(Test!T5="isn't it",1,0)</f>
        <v>1</v>
      </c>
      <c r="T5" s="5">
        <f>IF(Test!U5="Who",1,0)</f>
        <v>1</v>
      </c>
      <c r="U5" s="5">
        <f>IF(Test!V5="would have passed",1,0)</f>
        <v>0</v>
      </c>
      <c r="V5" s="5">
        <f>IF(Test!W5="to invite",1,0)</f>
        <v>1</v>
      </c>
      <c r="W5" s="5">
        <f>IF(Test!X5="neither",1,0)</f>
        <v>1</v>
      </c>
      <c r="X5" s="5">
        <f>IF(Test!Y5="Neither do I",1,0)</f>
        <v>1</v>
      </c>
      <c r="Y5" s="5">
        <f>IF(Test!Z5="hasn't slept",1,0)</f>
        <v>1</v>
      </c>
      <c r="Z5" s="5">
        <f>IF(Test!AA5="don't they",1,0)</f>
        <v>1</v>
      </c>
      <c r="AA5" s="5">
        <f>IF(Test!AB5="would have",1,0)</f>
        <v>1</v>
      </c>
      <c r="AB5" s="5">
        <f>IF(Test!AC5="can't",1,0)</f>
        <v>1</v>
      </c>
      <c r="AC5" s="5">
        <f>IF(Test!AD5="just",1,0)</f>
        <v>1</v>
      </c>
      <c r="AD5" s="5">
        <f>IF(Test!AE5="anyone",1,0)</f>
        <v>1</v>
      </c>
      <c r="AE5" s="5">
        <f>IF(Test!AF5="most patient",1,0)</f>
        <v>1</v>
      </c>
      <c r="AF5" s="5">
        <f>IF(Test!AG5="am used",1,0)</f>
        <v>1</v>
      </c>
      <c r="AG5" s="5">
        <f>IF(Test!AH5="anything",1,0)</f>
        <v>1</v>
      </c>
      <c r="AH5" s="5">
        <f>IF(Test!AI5="will paint",1,0)</f>
        <v>1</v>
      </c>
      <c r="AI5" s="5">
        <f>IF(Test!AJ5="starts",1,0)</f>
        <v>0</v>
      </c>
      <c r="AJ5" s="5">
        <f>IF(Test!AK5="worrying",1,0)</f>
        <v>0</v>
      </c>
      <c r="AK5" s="5">
        <f>IF(Test!AL5="buying",1,0)</f>
        <v>1</v>
      </c>
      <c r="AL5" s="5">
        <f>IF(Test!AM5="had been working",1,0)</f>
        <v>0</v>
      </c>
      <c r="AM5" s="5">
        <f>IF(Test!AN5="all",1,0)</f>
        <v>1</v>
      </c>
      <c r="AN5" s="5">
        <f>IF(Test!AO5="older",1,0)</f>
        <v>1</v>
      </c>
      <c r="AO5" s="5">
        <f>IF(Test!AP5="a",1,0)</f>
        <v>0</v>
      </c>
      <c r="AP5" s="5">
        <f>IF(Test!AQ5="for",1,0)</f>
        <v>1</v>
      </c>
      <c r="AQ5" s="5">
        <f>IF(Test!AR5="on",1,0)</f>
        <v>1</v>
      </c>
      <c r="AR5" s="5">
        <f>IF(Test!AS5="on",1,0)</f>
        <v>1</v>
      </c>
      <c r="AS5" s="5">
        <f>IF(Test!AT5="out of",1,0)</f>
        <v>1</v>
      </c>
      <c r="AT5" s="5">
        <f>IF(Test!AU5="on",1,0)</f>
        <v>1</v>
      </c>
      <c r="AU5" s="5">
        <f>IF(Test!AV5="by",1,0)</f>
        <v>0</v>
      </c>
      <c r="AV5" s="7">
        <f t="shared" si="0"/>
        <v>38</v>
      </c>
      <c r="AW5" s="7" t="b">
        <f>Test!AX5</f>
        <v>0</v>
      </c>
      <c r="AX5" s="8">
        <v>1</v>
      </c>
      <c r="AY5" s="7" t="b">
        <f>Test!AY5</f>
        <v>0</v>
      </c>
      <c r="AZ5" s="8">
        <v>1</v>
      </c>
      <c r="BA5" s="7" t="b">
        <f>Test!AZ5</f>
        <v>1</v>
      </c>
      <c r="BB5" s="8">
        <v>1</v>
      </c>
      <c r="BC5" s="7" t="b">
        <f>Test!BA5</f>
        <v>0</v>
      </c>
      <c r="BD5" s="8">
        <v>1</v>
      </c>
      <c r="BE5" s="7" t="b">
        <f>Test!BB5</f>
        <v>1</v>
      </c>
      <c r="BF5" s="8">
        <v>1</v>
      </c>
      <c r="BG5" s="7" t="b">
        <f>Test!BC5</f>
        <v>1</v>
      </c>
      <c r="BH5" s="8">
        <v>0</v>
      </c>
      <c r="BI5" s="7" t="b">
        <f>Test!BD5</f>
        <v>1</v>
      </c>
      <c r="BJ5" s="8">
        <v>1</v>
      </c>
      <c r="BK5" s="7" t="b">
        <f>Test!BE5</f>
        <v>0</v>
      </c>
      <c r="BL5" s="8">
        <v>1</v>
      </c>
      <c r="BM5" s="7" t="b">
        <f>Test!BE5</f>
        <v>0</v>
      </c>
      <c r="BN5" s="8">
        <v>0</v>
      </c>
      <c r="BO5" s="7">
        <f t="shared" si="1"/>
        <v>7</v>
      </c>
      <c r="BP5" s="7">
        <f>IF(Test!BH5="conditional",1,0)</f>
        <v>1</v>
      </c>
      <c r="BQ5" s="7">
        <f>IF(Test!BI5="incorporate",1,0)</f>
        <v>0</v>
      </c>
      <c r="BR5" s="7">
        <f>IF(Test!BJ5="facilities",1,0)</f>
        <v>1</v>
      </c>
      <c r="BS5" s="7">
        <f>IF(Test!BK5="popular tourist attractions",1,0)</f>
        <v>1</v>
      </c>
      <c r="BT5" s="7">
        <f>IF(Test!BL5="in groups",1,0)</f>
        <v>0</v>
      </c>
      <c r="BU5" s="7">
        <f>IF(Test!BM5="a presentation",1,0)</f>
        <v>0</v>
      </c>
      <c r="BV5" s="7">
        <f>IF(Test!BN5="manage their time",1,0)</f>
        <v>1</v>
      </c>
      <c r="BW5" s="7">
        <f>IF(Test!BO5="upper-intermediate",1,0)</f>
        <v>1</v>
      </c>
      <c r="BX5" s="7">
        <f t="shared" si="2"/>
        <v>5</v>
      </c>
      <c r="BY5" s="5">
        <f t="shared" si="3"/>
        <v>50</v>
      </c>
      <c r="BZ5" s="6">
        <v>2</v>
      </c>
    </row>
    <row r="6" spans="1:78" ht="15.75" customHeight="1" x14ac:dyDescent="0.2">
      <c r="A6" s="5" t="str">
        <f>Test!B6</f>
        <v>Кухаренко Богдан В'ячеславович, ФІТІС, СКС-137</v>
      </c>
      <c r="B6" s="5">
        <f>IF(Test!C6="How much",1,0)</f>
        <v>1</v>
      </c>
      <c r="C6" s="5">
        <f>IF(Test!D6="was chopping",1,0)</f>
        <v>1</v>
      </c>
      <c r="D6" s="5">
        <f>IF(Test!E6="yet",1,0)</f>
        <v>0</v>
      </c>
      <c r="E6" s="5">
        <f>IF(Test!F6="Where",1,0)</f>
        <v>1</v>
      </c>
      <c r="F6" s="5">
        <f>IF(Test!G6="used",1,0)</f>
        <v>0</v>
      </c>
      <c r="G6" s="5">
        <f>IF(Test!H6="Whereas",1,0)</f>
        <v>1</v>
      </c>
      <c r="H6" s="5">
        <f>IF(Test!I6="might",1,0)</f>
        <v>0</v>
      </c>
      <c r="I6" s="5">
        <f>IF(Test!J6="until",1,0)</f>
        <v>1</v>
      </c>
      <c r="J6" s="5">
        <f>IF(Test!K6="but",1,0)</f>
        <v>1</v>
      </c>
      <c r="K6" s="5">
        <f>IF(Test!L6="So do I",1,0)</f>
        <v>0</v>
      </c>
      <c r="L6" s="5">
        <f>IF(Test!M6="some",1,0)</f>
        <v>1</v>
      </c>
      <c r="M6" s="5">
        <f>IF(Test!N6="could",1,0)</f>
        <v>1</v>
      </c>
      <c r="N6" s="5">
        <f>IF(Test!O6="someone",1,0)</f>
        <v>1</v>
      </c>
      <c r="O6" s="5">
        <f>IF(Test!P6="still",1,0)</f>
        <v>1</v>
      </c>
      <c r="P6" s="5">
        <f>IF(Test!Q6="had drunk",1,0)</f>
        <v>0</v>
      </c>
      <c r="Q6" s="5">
        <f>IF(Test!R6="Shall",1,0)</f>
        <v>0</v>
      </c>
      <c r="R6" s="5">
        <f>IF(Test!S6="to see",1,0)</f>
        <v>1</v>
      </c>
      <c r="S6" s="5">
        <f>IF(Test!T6="isn't it",1,0)</f>
        <v>1</v>
      </c>
      <c r="T6" s="5">
        <f>IF(Test!U6="Who",1,0)</f>
        <v>1</v>
      </c>
      <c r="U6" s="5">
        <f>IF(Test!V6="would have passed",1,0)</f>
        <v>1</v>
      </c>
      <c r="V6" s="5">
        <f>IF(Test!W6="to invite",1,0)</f>
        <v>1</v>
      </c>
      <c r="W6" s="5">
        <f>IF(Test!X6="neither",1,0)</f>
        <v>1</v>
      </c>
      <c r="X6" s="5">
        <f>IF(Test!Y6="Neither do I",1,0)</f>
        <v>1</v>
      </c>
      <c r="Y6" s="5">
        <f>IF(Test!Z6="hasn't slept",1,0)</f>
        <v>1</v>
      </c>
      <c r="Z6" s="5">
        <f>IF(Test!AA6="don't they",1,0)</f>
        <v>1</v>
      </c>
      <c r="AA6" s="5">
        <f>IF(Test!AB6="would have",1,0)</f>
        <v>0</v>
      </c>
      <c r="AB6" s="5">
        <f>IF(Test!AC6="can't",1,0)</f>
        <v>0</v>
      </c>
      <c r="AC6" s="5">
        <f>IF(Test!AD6="just",1,0)</f>
        <v>1</v>
      </c>
      <c r="AD6" s="5">
        <f>IF(Test!AE6="anyone",1,0)</f>
        <v>1</v>
      </c>
      <c r="AE6" s="5">
        <f>IF(Test!AF6="most patient",1,0)</f>
        <v>1</v>
      </c>
      <c r="AF6" s="5">
        <f>IF(Test!AG6="am used",1,0)</f>
        <v>0</v>
      </c>
      <c r="AG6" s="5">
        <f>IF(Test!AH6="anything",1,0)</f>
        <v>0</v>
      </c>
      <c r="AH6" s="5">
        <f>IF(Test!AI6="will paint",1,0)</f>
        <v>1</v>
      </c>
      <c r="AI6" s="5">
        <f>IF(Test!AJ6="starts",1,0)</f>
        <v>1</v>
      </c>
      <c r="AJ6" s="5">
        <f>IF(Test!AK6="worrying",1,0)</f>
        <v>1</v>
      </c>
      <c r="AK6" s="5">
        <f>IF(Test!AL6="buying",1,0)</f>
        <v>1</v>
      </c>
      <c r="AL6" s="5">
        <f>IF(Test!AM6="had been working",1,0)</f>
        <v>1</v>
      </c>
      <c r="AM6" s="5">
        <f>IF(Test!AN6="all",1,0)</f>
        <v>1</v>
      </c>
      <c r="AN6" s="5">
        <f>IF(Test!AO6="older",1,0)</f>
        <v>1</v>
      </c>
      <c r="AO6" s="5">
        <f>IF(Test!AP6="a",1,0)</f>
        <v>1</v>
      </c>
      <c r="AP6" s="5">
        <f>IF(Test!AQ6="for",1,0)</f>
        <v>1</v>
      </c>
      <c r="AQ6" s="5">
        <f>IF(Test!AR6="on",1,0)</f>
        <v>0</v>
      </c>
      <c r="AR6" s="5">
        <f>IF(Test!AS6="on",1,0)</f>
        <v>1</v>
      </c>
      <c r="AS6" s="5">
        <f>IF(Test!AT6="out of",1,0)</f>
        <v>1</v>
      </c>
      <c r="AT6" s="5">
        <f>IF(Test!AU6="on",1,0)</f>
        <v>1</v>
      </c>
      <c r="AU6" s="5">
        <f>IF(Test!AV6="by",1,0)</f>
        <v>1</v>
      </c>
      <c r="AV6" s="7">
        <f t="shared" si="0"/>
        <v>35</v>
      </c>
      <c r="AW6" s="7" t="b">
        <f>Test!AX6</f>
        <v>0</v>
      </c>
      <c r="AX6" s="8">
        <v>1</v>
      </c>
      <c r="AY6" s="7" t="b">
        <f>Test!AY6</f>
        <v>0</v>
      </c>
      <c r="AZ6" s="8">
        <v>1</v>
      </c>
      <c r="BA6" s="7" t="b">
        <f>Test!AZ6</f>
        <v>1</v>
      </c>
      <c r="BB6" s="8">
        <v>1</v>
      </c>
      <c r="BC6" s="7" t="b">
        <f>Test!BA6</f>
        <v>0</v>
      </c>
      <c r="BD6" s="8">
        <v>1</v>
      </c>
      <c r="BE6" s="7" t="b">
        <f>Test!BB6</f>
        <v>1</v>
      </c>
      <c r="BF6" s="8">
        <v>1</v>
      </c>
      <c r="BG6" s="7" t="b">
        <f>Test!BC6</f>
        <v>0</v>
      </c>
      <c r="BH6" s="8">
        <v>1</v>
      </c>
      <c r="BI6" s="7" t="b">
        <f>Test!BD6</f>
        <v>1</v>
      </c>
      <c r="BJ6" s="8">
        <v>1</v>
      </c>
      <c r="BK6" s="7" t="b">
        <f>Test!BE6</f>
        <v>1</v>
      </c>
      <c r="BL6" s="8">
        <v>0</v>
      </c>
      <c r="BM6" s="7" t="b">
        <f>Test!BE6</f>
        <v>1</v>
      </c>
      <c r="BN6" s="8">
        <v>1</v>
      </c>
      <c r="BO6" s="7">
        <f t="shared" si="1"/>
        <v>8</v>
      </c>
      <c r="BP6" s="7">
        <f>IF(Test!BH6="conditional",1,0)</f>
        <v>0</v>
      </c>
      <c r="BQ6" s="7">
        <f>IF(Test!BI6="incorporate",1,0)</f>
        <v>0</v>
      </c>
      <c r="BR6" s="7">
        <f>IF(Test!BJ6="facilities",1,0)</f>
        <v>0</v>
      </c>
      <c r="BS6" s="7">
        <f>IF(Test!BK6="popular tourist attractions",1,0)</f>
        <v>0</v>
      </c>
      <c r="BT6" s="7">
        <f>IF(Test!BL6="in groups",1,0)</f>
        <v>1</v>
      </c>
      <c r="BU6" s="7">
        <f>IF(Test!BM6="a presentation",1,0)</f>
        <v>0</v>
      </c>
      <c r="BV6" s="7">
        <f>IF(Test!BN6="manage their time",1,0)</f>
        <v>0</v>
      </c>
      <c r="BW6" s="7">
        <f>IF(Test!BO6="upper-intermediate",1,0)</f>
        <v>0</v>
      </c>
      <c r="BX6" s="7">
        <f t="shared" si="2"/>
        <v>1</v>
      </c>
      <c r="BY6" s="5">
        <f t="shared" si="3"/>
        <v>44</v>
      </c>
      <c r="BZ6" s="5"/>
    </row>
    <row r="7" spans="1:78" ht="15.75" customHeight="1" x14ac:dyDescent="0.2">
      <c r="A7" s="5" t="str">
        <f>Test!B7</f>
        <v>Зінченко Ігор Геннадійович ФІТІС КТ-131</v>
      </c>
      <c r="B7" s="5">
        <f>IF(Test!C7="How much",1,0)</f>
        <v>1</v>
      </c>
      <c r="C7" s="5">
        <f>IF(Test!D7="was chopping",1,0)</f>
        <v>1</v>
      </c>
      <c r="D7" s="5">
        <f>IF(Test!E7="yet",1,0)</f>
        <v>0</v>
      </c>
      <c r="E7" s="5">
        <f>IF(Test!F7="Where",1,0)</f>
        <v>1</v>
      </c>
      <c r="F7" s="5">
        <f>IF(Test!G7="used",1,0)</f>
        <v>0</v>
      </c>
      <c r="G7" s="5">
        <f>IF(Test!H7="Whereas",1,0)</f>
        <v>1</v>
      </c>
      <c r="H7" s="5">
        <f>IF(Test!I7="might",1,0)</f>
        <v>0</v>
      </c>
      <c r="I7" s="5">
        <f>IF(Test!J7="until",1,0)</f>
        <v>1</v>
      </c>
      <c r="J7" s="5">
        <f>IF(Test!K7="but",1,0)</f>
        <v>1</v>
      </c>
      <c r="K7" s="5">
        <f>IF(Test!L7="So do I",1,0)</f>
        <v>0</v>
      </c>
      <c r="L7" s="5">
        <f>IF(Test!M7="some",1,0)</f>
        <v>1</v>
      </c>
      <c r="M7" s="5">
        <f>IF(Test!N7="could",1,0)</f>
        <v>1</v>
      </c>
      <c r="N7" s="5">
        <f>IF(Test!O7="someone",1,0)</f>
        <v>1</v>
      </c>
      <c r="O7" s="5">
        <f>IF(Test!P7="still",1,0)</f>
        <v>1</v>
      </c>
      <c r="P7" s="5">
        <f>IF(Test!Q7="had drunk",1,0)</f>
        <v>1</v>
      </c>
      <c r="Q7" s="5">
        <f>IF(Test!R7="Shall",1,0)</f>
        <v>1</v>
      </c>
      <c r="R7" s="5">
        <f>IF(Test!S7="to see",1,0)</f>
        <v>1</v>
      </c>
      <c r="S7" s="5">
        <f>IF(Test!T7="isn't it",1,0)</f>
        <v>1</v>
      </c>
      <c r="T7" s="5">
        <f>IF(Test!U7="Who",1,0)</f>
        <v>1</v>
      </c>
      <c r="U7" s="5">
        <f>IF(Test!V7="would have passed",1,0)</f>
        <v>1</v>
      </c>
      <c r="V7" s="5">
        <f>IF(Test!W7="to invite",1,0)</f>
        <v>1</v>
      </c>
      <c r="W7" s="5">
        <f>IF(Test!X7="neither",1,0)</f>
        <v>1</v>
      </c>
      <c r="X7" s="5">
        <f>IF(Test!Y7="Neither do I",1,0)</f>
        <v>1</v>
      </c>
      <c r="Y7" s="5">
        <f>IF(Test!Z7="hasn't slept",1,0)</f>
        <v>1</v>
      </c>
      <c r="Z7" s="5">
        <f>IF(Test!AA7="don't they",1,0)</f>
        <v>1</v>
      </c>
      <c r="AA7" s="5">
        <f>IF(Test!AB7="would have",1,0)</f>
        <v>1</v>
      </c>
      <c r="AB7" s="5">
        <f>IF(Test!AC7="can't",1,0)</f>
        <v>0</v>
      </c>
      <c r="AC7" s="5">
        <f>IF(Test!AD7="just",1,0)</f>
        <v>1</v>
      </c>
      <c r="AD7" s="5">
        <f>IF(Test!AE7="anyone",1,0)</f>
        <v>1</v>
      </c>
      <c r="AE7" s="5">
        <f>IF(Test!AF7="most patient",1,0)</f>
        <v>1</v>
      </c>
      <c r="AF7" s="5">
        <f>IF(Test!AG7="am used",1,0)</f>
        <v>1</v>
      </c>
      <c r="AG7" s="5">
        <f>IF(Test!AH7="anything",1,0)</f>
        <v>1</v>
      </c>
      <c r="AH7" s="5">
        <f>IF(Test!AI7="will paint",1,0)</f>
        <v>1</v>
      </c>
      <c r="AI7" s="5">
        <f>IF(Test!AJ7="starts",1,0)</f>
        <v>1</v>
      </c>
      <c r="AJ7" s="5">
        <f>IF(Test!AK7="worrying",1,0)</f>
        <v>0</v>
      </c>
      <c r="AK7" s="5">
        <f>IF(Test!AL7="buying",1,0)</f>
        <v>1</v>
      </c>
      <c r="AL7" s="5">
        <f>IF(Test!AM7="had been working",1,0)</f>
        <v>0</v>
      </c>
      <c r="AM7" s="5">
        <f>IF(Test!AN7="all",1,0)</f>
        <v>1</v>
      </c>
      <c r="AN7" s="5">
        <f>IF(Test!AO7="older",1,0)</f>
        <v>1</v>
      </c>
      <c r="AO7" s="5">
        <f>IF(Test!AP7="a",1,0)</f>
        <v>0</v>
      </c>
      <c r="AP7" s="5">
        <f>IF(Test!AQ7="for",1,0)</f>
        <v>0</v>
      </c>
      <c r="AQ7" s="5">
        <f>IF(Test!AR7="on",1,0)</f>
        <v>0</v>
      </c>
      <c r="AR7" s="5">
        <f>IF(Test!AS7="on",1,0)</f>
        <v>0</v>
      </c>
      <c r="AS7" s="5">
        <f>IF(Test!AT7="out of",1,0)</f>
        <v>1</v>
      </c>
      <c r="AT7" s="5">
        <f>IF(Test!AU7="on",1,0)</f>
        <v>1</v>
      </c>
      <c r="AU7" s="5">
        <f>IF(Test!AV7="by",1,0)</f>
        <v>0</v>
      </c>
      <c r="AV7" s="7">
        <f t="shared" si="0"/>
        <v>34</v>
      </c>
      <c r="AW7" s="7" t="b">
        <f>Test!AX7</f>
        <v>1</v>
      </c>
      <c r="AX7" s="8">
        <v>0</v>
      </c>
      <c r="AY7" s="7" t="b">
        <f>Test!AY7</f>
        <v>0</v>
      </c>
      <c r="AZ7" s="8">
        <v>1</v>
      </c>
      <c r="BA7" s="7" t="b">
        <f>Test!AZ7</f>
        <v>1</v>
      </c>
      <c r="BB7" s="8">
        <v>1</v>
      </c>
      <c r="BC7" s="7" t="b">
        <f>Test!BA7</f>
        <v>0</v>
      </c>
      <c r="BD7" s="8">
        <v>1</v>
      </c>
      <c r="BE7" s="7" t="b">
        <f>Test!BB7</f>
        <v>1</v>
      </c>
      <c r="BF7" s="8">
        <v>1</v>
      </c>
      <c r="BG7" s="7" t="b">
        <f>Test!BC7</f>
        <v>0</v>
      </c>
      <c r="BH7" s="8">
        <v>1</v>
      </c>
      <c r="BI7" s="7" t="b">
        <f>Test!BD7</f>
        <v>1</v>
      </c>
      <c r="BJ7" s="8">
        <v>1</v>
      </c>
      <c r="BK7" s="7" t="b">
        <f>Test!BE7</f>
        <v>0</v>
      </c>
      <c r="BL7" s="8">
        <v>1</v>
      </c>
      <c r="BM7" s="7" t="b">
        <f>Test!BE7</f>
        <v>0</v>
      </c>
      <c r="BN7" s="8">
        <v>0</v>
      </c>
      <c r="BO7" s="7">
        <f t="shared" si="1"/>
        <v>7</v>
      </c>
      <c r="BP7" s="7">
        <f>IF(Test!BH7="conditional",1,0)</f>
        <v>1</v>
      </c>
      <c r="BQ7" s="7">
        <f>IF(Test!BI7="incorporate",1,0)</f>
        <v>1</v>
      </c>
      <c r="BR7" s="7">
        <f>IF(Test!BJ7="facilities",1,0)</f>
        <v>1</v>
      </c>
      <c r="BS7" s="7">
        <f>IF(Test!BK7="popular tourist attractions",1,0)</f>
        <v>0</v>
      </c>
      <c r="BT7" s="7">
        <f>IF(Test!BL7="in groups",1,0)</f>
        <v>1</v>
      </c>
      <c r="BU7" s="7">
        <f>IF(Test!BM7="a presentation",1,0)</f>
        <v>0</v>
      </c>
      <c r="BV7" s="7">
        <f>IF(Test!BN7="manage their time",1,0)</f>
        <v>0</v>
      </c>
      <c r="BW7" s="7">
        <f>IF(Test!BO7="upper-intermediate",1,0)</f>
        <v>1</v>
      </c>
      <c r="BX7" s="7">
        <f t="shared" si="2"/>
        <v>5</v>
      </c>
      <c r="BY7" s="5">
        <f t="shared" si="3"/>
        <v>46</v>
      </c>
      <c r="BZ7" s="6">
        <v>4</v>
      </c>
    </row>
    <row r="8" spans="1:78" ht="15.75" customHeight="1" x14ac:dyDescent="0.2">
      <c r="A8" s="5" t="str">
        <f>Test!B8</f>
        <v>Моторна Тетяна Олександрівна, ФЕУ, МЕ-125</v>
      </c>
      <c r="B8" s="5">
        <f>IF(Test!C8="How much",1,0)</f>
        <v>1</v>
      </c>
      <c r="C8" s="5">
        <f>IF(Test!D8="was chopping",1,0)</f>
        <v>1</v>
      </c>
      <c r="D8" s="5">
        <f>IF(Test!E8="yet",1,0)</f>
        <v>0</v>
      </c>
      <c r="E8" s="5">
        <f>IF(Test!F8="Where",1,0)</f>
        <v>1</v>
      </c>
      <c r="F8" s="5">
        <f>IF(Test!G8="used",1,0)</f>
        <v>0</v>
      </c>
      <c r="G8" s="5">
        <f>IF(Test!H8="Whereas",1,0)</f>
        <v>1</v>
      </c>
      <c r="H8" s="5">
        <f>IF(Test!I8="might",1,0)</f>
        <v>0</v>
      </c>
      <c r="I8" s="5">
        <f>IF(Test!J8="until",1,0)</f>
        <v>0</v>
      </c>
      <c r="J8" s="5">
        <f>IF(Test!K8="but",1,0)</f>
        <v>1</v>
      </c>
      <c r="K8" s="5">
        <f>IF(Test!L8="So do I",1,0)</f>
        <v>1</v>
      </c>
      <c r="L8" s="5">
        <f>IF(Test!M8="some",1,0)</f>
        <v>1</v>
      </c>
      <c r="M8" s="5">
        <f>IF(Test!N8="could",1,0)</f>
        <v>0</v>
      </c>
      <c r="N8" s="5">
        <f>IF(Test!O8="someone",1,0)</f>
        <v>1</v>
      </c>
      <c r="O8" s="5">
        <f>IF(Test!P8="still",1,0)</f>
        <v>0</v>
      </c>
      <c r="P8" s="5">
        <f>IF(Test!Q8="had drunk",1,0)</f>
        <v>1</v>
      </c>
      <c r="Q8" s="5">
        <f>IF(Test!R8="Shall",1,0)</f>
        <v>0</v>
      </c>
      <c r="R8" s="5">
        <f>IF(Test!S8="to see",1,0)</f>
        <v>1</v>
      </c>
      <c r="S8" s="5">
        <f>IF(Test!T8="isn't it",1,0)</f>
        <v>1</v>
      </c>
      <c r="T8" s="5">
        <f>IF(Test!U8="Who",1,0)</f>
        <v>1</v>
      </c>
      <c r="U8" s="5">
        <f>IF(Test!V8="would have passed",1,0)</f>
        <v>0</v>
      </c>
      <c r="V8" s="5">
        <f>IF(Test!W8="to invite",1,0)</f>
        <v>1</v>
      </c>
      <c r="W8" s="5">
        <f>IF(Test!X8="neither",1,0)</f>
        <v>1</v>
      </c>
      <c r="X8" s="5">
        <f>IF(Test!Y8="Neither do I",1,0)</f>
        <v>1</v>
      </c>
      <c r="Y8" s="5">
        <f>IF(Test!Z8="hasn't slept",1,0)</f>
        <v>1</v>
      </c>
      <c r="Z8" s="5">
        <f>IF(Test!AA8="don't they",1,0)</f>
        <v>1</v>
      </c>
      <c r="AA8" s="5">
        <f>IF(Test!AB8="would have",1,0)</f>
        <v>1</v>
      </c>
      <c r="AB8" s="5">
        <f>IF(Test!AC8="can't",1,0)</f>
        <v>1</v>
      </c>
      <c r="AC8" s="5">
        <f>IF(Test!AD8="just",1,0)</f>
        <v>1</v>
      </c>
      <c r="AD8" s="5">
        <f>IF(Test!AE8="anyone",1,0)</f>
        <v>1</v>
      </c>
      <c r="AE8" s="5">
        <f>IF(Test!AF8="most patient",1,0)</f>
        <v>1</v>
      </c>
      <c r="AF8" s="5">
        <f>IF(Test!AG8="am used",1,0)</f>
        <v>1</v>
      </c>
      <c r="AG8" s="5">
        <f>IF(Test!AH8="anything",1,0)</f>
        <v>1</v>
      </c>
      <c r="AH8" s="5">
        <f>IF(Test!AI8="will paint",1,0)</f>
        <v>1</v>
      </c>
      <c r="AI8" s="5">
        <f>IF(Test!AJ8="starts",1,0)</f>
        <v>1</v>
      </c>
      <c r="AJ8" s="5">
        <f>IF(Test!AK8="worrying",1,0)</f>
        <v>1</v>
      </c>
      <c r="AK8" s="5">
        <f>IF(Test!AL8="buying",1,0)</f>
        <v>1</v>
      </c>
      <c r="AL8" s="5">
        <f>IF(Test!AM8="had been working",1,0)</f>
        <v>0</v>
      </c>
      <c r="AM8" s="5">
        <f>IF(Test!AN8="all",1,0)</f>
        <v>1</v>
      </c>
      <c r="AN8" s="5">
        <f>IF(Test!AO8="older",1,0)</f>
        <v>1</v>
      </c>
      <c r="AO8" s="5">
        <f>IF(Test!AP8="a",1,0)</f>
        <v>0</v>
      </c>
      <c r="AP8" s="5">
        <f>IF(Test!AQ8="for",1,0)</f>
        <v>0</v>
      </c>
      <c r="AQ8" s="5">
        <f>IF(Test!AR8="on",1,0)</f>
        <v>1</v>
      </c>
      <c r="AR8" s="5">
        <f>IF(Test!AS8="on",1,0)</f>
        <v>0</v>
      </c>
      <c r="AS8" s="5">
        <f>IF(Test!AT8="out of",1,0)</f>
        <v>1</v>
      </c>
      <c r="AT8" s="5">
        <f>IF(Test!AU8="on",1,0)</f>
        <v>1</v>
      </c>
      <c r="AU8" s="5">
        <f>IF(Test!AV8="by",1,0)</f>
        <v>0</v>
      </c>
      <c r="AV8" s="7">
        <f t="shared" si="0"/>
        <v>33</v>
      </c>
      <c r="AW8" s="7" t="b">
        <f>Test!AX8</f>
        <v>0</v>
      </c>
      <c r="AX8" s="8">
        <v>1</v>
      </c>
      <c r="AY8" s="7" t="b">
        <f>Test!AY8</f>
        <v>0</v>
      </c>
      <c r="AZ8" s="8">
        <v>1</v>
      </c>
      <c r="BA8" s="7" t="b">
        <f>Test!AZ8</f>
        <v>1</v>
      </c>
      <c r="BB8" s="8">
        <v>1</v>
      </c>
      <c r="BC8" s="7" t="b">
        <f>Test!BA8</f>
        <v>1</v>
      </c>
      <c r="BD8" s="8">
        <v>0</v>
      </c>
      <c r="BE8" s="7" t="b">
        <f>Test!BB8</f>
        <v>0</v>
      </c>
      <c r="BF8" s="8">
        <v>0</v>
      </c>
      <c r="BG8" s="7" t="b">
        <f>Test!BC8</f>
        <v>1</v>
      </c>
      <c r="BH8" s="8">
        <v>0</v>
      </c>
      <c r="BI8" s="7" t="b">
        <f>Test!BD8</f>
        <v>1</v>
      </c>
      <c r="BJ8" s="8">
        <v>1</v>
      </c>
      <c r="BK8" s="7" t="b">
        <f>Test!BE8</f>
        <v>0</v>
      </c>
      <c r="BL8" s="8">
        <v>1</v>
      </c>
      <c r="BM8" s="7" t="b">
        <f>Test!BE8</f>
        <v>0</v>
      </c>
      <c r="BN8" s="8">
        <v>0</v>
      </c>
      <c r="BO8" s="7">
        <f t="shared" si="1"/>
        <v>5</v>
      </c>
      <c r="BP8" s="7">
        <f>IF(Test!BH8="conditional",1,0)</f>
        <v>1</v>
      </c>
      <c r="BQ8" s="7">
        <f>IF(Test!BI8="incorporate",1,0)</f>
        <v>0</v>
      </c>
      <c r="BR8" s="7">
        <f>IF(Test!BJ8="facilities",1,0)</f>
        <v>0</v>
      </c>
      <c r="BS8" s="7">
        <f>IF(Test!BK8="popular tourist attractions",1,0)</f>
        <v>0</v>
      </c>
      <c r="BT8" s="7">
        <f>IF(Test!BL8="in groups",1,0)</f>
        <v>1</v>
      </c>
      <c r="BU8" s="7">
        <f>IF(Test!BM8="a presentation",1,0)</f>
        <v>0</v>
      </c>
      <c r="BV8" s="7">
        <f>IF(Test!BN8="manage their time",1,0)</f>
        <v>1</v>
      </c>
      <c r="BW8" s="7">
        <f>IF(Test!BO8="upper-intermediate",1,0)</f>
        <v>1</v>
      </c>
      <c r="BX8" s="7">
        <f t="shared" si="2"/>
        <v>4</v>
      </c>
      <c r="BY8" s="5">
        <f t="shared" si="3"/>
        <v>42</v>
      </c>
      <c r="BZ8" s="5"/>
    </row>
    <row r="9" spans="1:78" ht="15.75" customHeight="1" x14ac:dyDescent="0.2">
      <c r="A9" s="5" t="str">
        <f>Test!B9</f>
        <v>Чепеленко Антон Вікторович ФІТІС КМ-135</v>
      </c>
      <c r="B9" s="5">
        <f>IF(Test!C9="How much",1,0)</f>
        <v>1</v>
      </c>
      <c r="C9" s="5">
        <f>IF(Test!D9="was chopping",1,0)</f>
        <v>1</v>
      </c>
      <c r="D9" s="5">
        <f>IF(Test!E9="yet",1,0)</f>
        <v>0</v>
      </c>
      <c r="E9" s="5">
        <f>IF(Test!F9="Where",1,0)</f>
        <v>0</v>
      </c>
      <c r="F9" s="5">
        <f>IF(Test!G9="used",1,0)</f>
        <v>0</v>
      </c>
      <c r="G9" s="5">
        <f>IF(Test!H9="Whereas",1,0)</f>
        <v>1</v>
      </c>
      <c r="H9" s="5">
        <f>IF(Test!I9="might",1,0)</f>
        <v>0</v>
      </c>
      <c r="I9" s="5">
        <f>IF(Test!J9="until",1,0)</f>
        <v>1</v>
      </c>
      <c r="J9" s="5">
        <f>IF(Test!K9="but",1,0)</f>
        <v>1</v>
      </c>
      <c r="K9" s="5">
        <f>IF(Test!L9="So do I",1,0)</f>
        <v>0</v>
      </c>
      <c r="L9" s="5">
        <f>IF(Test!M9="some",1,0)</f>
        <v>1</v>
      </c>
      <c r="M9" s="5">
        <f>IF(Test!N9="could",1,0)</f>
        <v>1</v>
      </c>
      <c r="N9" s="5">
        <f>IF(Test!O9="someone",1,0)</f>
        <v>1</v>
      </c>
      <c r="O9" s="5">
        <f>IF(Test!P9="still",1,0)</f>
        <v>1</v>
      </c>
      <c r="P9" s="5">
        <f>IF(Test!Q9="had drunk",1,0)</f>
        <v>1</v>
      </c>
      <c r="Q9" s="5">
        <f>IF(Test!R9="Shall",1,0)</f>
        <v>0</v>
      </c>
      <c r="R9" s="5">
        <f>IF(Test!S9="to see",1,0)</f>
        <v>1</v>
      </c>
      <c r="S9" s="5">
        <f>IF(Test!T9="isn't it",1,0)</f>
        <v>0</v>
      </c>
      <c r="T9" s="5">
        <f>IF(Test!U9="Who",1,0)</f>
        <v>1</v>
      </c>
      <c r="U9" s="5">
        <f>IF(Test!V9="would have passed",1,0)</f>
        <v>1</v>
      </c>
      <c r="V9" s="5">
        <f>IF(Test!W9="to invite",1,0)</f>
        <v>0</v>
      </c>
      <c r="W9" s="5">
        <f>IF(Test!X9="neither",1,0)</f>
        <v>0</v>
      </c>
      <c r="X9" s="5">
        <f>IF(Test!Y9="Neither do I",1,0)</f>
        <v>0</v>
      </c>
      <c r="Y9" s="5">
        <f>IF(Test!Z9="hasn't slept",1,0)</f>
        <v>1</v>
      </c>
      <c r="Z9" s="5">
        <f>IF(Test!AA9="don't they",1,0)</f>
        <v>0</v>
      </c>
      <c r="AA9" s="5">
        <f>IF(Test!AB9="would have",1,0)</f>
        <v>1</v>
      </c>
      <c r="AB9" s="5">
        <f>IF(Test!AC9="can't",1,0)</f>
        <v>1</v>
      </c>
      <c r="AC9" s="5">
        <f>IF(Test!AD9="just",1,0)</f>
        <v>1</v>
      </c>
      <c r="AD9" s="5">
        <f>IF(Test!AE9="anyone",1,0)</f>
        <v>1</v>
      </c>
      <c r="AE9" s="5">
        <f>IF(Test!AF9="most patient",1,0)</f>
        <v>1</v>
      </c>
      <c r="AF9" s="5">
        <f>IF(Test!AG9="am used",1,0)</f>
        <v>0</v>
      </c>
      <c r="AG9" s="5">
        <f>IF(Test!AH9="anything",1,0)</f>
        <v>1</v>
      </c>
      <c r="AH9" s="5">
        <f>IF(Test!AI9="will paint",1,0)</f>
        <v>1</v>
      </c>
      <c r="AI9" s="5">
        <f>IF(Test!AJ9="starts",1,0)</f>
        <v>0</v>
      </c>
      <c r="AJ9" s="5">
        <f>IF(Test!AK9="worrying",1,0)</f>
        <v>0</v>
      </c>
      <c r="AK9" s="5">
        <f>IF(Test!AL9="buying",1,0)</f>
        <v>1</v>
      </c>
      <c r="AL9" s="5">
        <f>IF(Test!AM9="had been working",1,0)</f>
        <v>0</v>
      </c>
      <c r="AM9" s="5">
        <f>IF(Test!AN9="all",1,0)</f>
        <v>1</v>
      </c>
      <c r="AN9" s="5">
        <f>IF(Test!AO9="older",1,0)</f>
        <v>1</v>
      </c>
      <c r="AO9" s="5">
        <f>IF(Test!AP9="a",1,0)</f>
        <v>0</v>
      </c>
      <c r="AP9" s="5">
        <f>IF(Test!AQ9="for",1,0)</f>
        <v>0</v>
      </c>
      <c r="AQ9" s="5">
        <f>IF(Test!AR9="on",1,0)</f>
        <v>0</v>
      </c>
      <c r="AR9" s="5">
        <f>IF(Test!AS9="on",1,0)</f>
        <v>0</v>
      </c>
      <c r="AS9" s="5">
        <f>IF(Test!AT9="out of",1,0)</f>
        <v>1</v>
      </c>
      <c r="AT9" s="5">
        <f>IF(Test!AU9="on",1,0)</f>
        <v>1</v>
      </c>
      <c r="AU9" s="5">
        <f>IF(Test!AV9="by",1,0)</f>
        <v>0</v>
      </c>
      <c r="AV9" s="7">
        <f t="shared" si="0"/>
        <v>26</v>
      </c>
      <c r="AW9" s="7" t="b">
        <f>Test!AX9</f>
        <v>0</v>
      </c>
      <c r="AX9" s="8">
        <v>1</v>
      </c>
      <c r="AY9" s="7" t="b">
        <f>Test!AY9</f>
        <v>0</v>
      </c>
      <c r="AZ9" s="8">
        <v>1</v>
      </c>
      <c r="BA9" s="7" t="b">
        <f>Test!AZ9</f>
        <v>1</v>
      </c>
      <c r="BB9" s="8">
        <v>1</v>
      </c>
      <c r="BC9" s="7" t="b">
        <f>Test!BA9</f>
        <v>0</v>
      </c>
      <c r="BD9" s="8">
        <v>1</v>
      </c>
      <c r="BE9" s="7" t="b">
        <f>Test!BB9</f>
        <v>1</v>
      </c>
      <c r="BF9" s="8">
        <v>1</v>
      </c>
      <c r="BG9" s="7" t="b">
        <f>Test!BC9</f>
        <v>0</v>
      </c>
      <c r="BH9" s="8">
        <v>1</v>
      </c>
      <c r="BI9" s="7" t="b">
        <f>Test!BD9</f>
        <v>1</v>
      </c>
      <c r="BJ9" s="8">
        <v>1</v>
      </c>
      <c r="BK9" s="7" t="b">
        <f>Test!BE9</f>
        <v>0</v>
      </c>
      <c r="BL9" s="8">
        <v>1</v>
      </c>
      <c r="BM9" s="7" t="b">
        <f>Test!BE9</f>
        <v>0</v>
      </c>
      <c r="BN9" s="8">
        <v>0</v>
      </c>
      <c r="BO9" s="7">
        <f t="shared" si="1"/>
        <v>8</v>
      </c>
      <c r="BP9" s="7">
        <f>IF(Test!BH9="conditional",1,0)</f>
        <v>1</v>
      </c>
      <c r="BQ9" s="7">
        <f>IF(Test!BI9="incorporate",1,0)</f>
        <v>0</v>
      </c>
      <c r="BR9" s="7">
        <f>IF(Test!BJ9="facilities",1,0)</f>
        <v>0</v>
      </c>
      <c r="BS9" s="7">
        <f>IF(Test!BK9="popular tourist attractions",1,0)</f>
        <v>1</v>
      </c>
      <c r="BT9" s="7">
        <f>IF(Test!BL9="in groups",1,0)</f>
        <v>1</v>
      </c>
      <c r="BU9" s="7">
        <f>IF(Test!BM9="a presentation",1,0)</f>
        <v>0</v>
      </c>
      <c r="BV9" s="7">
        <f>IF(Test!BN9="manage their time",1,0)</f>
        <v>0</v>
      </c>
      <c r="BW9" s="7">
        <f>IF(Test!BO9="upper-intermediate",1,0)</f>
        <v>1</v>
      </c>
      <c r="BX9" s="7">
        <f t="shared" si="2"/>
        <v>4</v>
      </c>
      <c r="BY9" s="5">
        <f t="shared" si="3"/>
        <v>38</v>
      </c>
      <c r="BZ9" s="5"/>
    </row>
    <row r="10" spans="1:78" ht="15.75" customHeight="1" x14ac:dyDescent="0.2">
      <c r="A10" s="5" t="str">
        <f>Test!B10</f>
        <v>Онищенко Вікторія Тарасівна, факультет економіки та управління, МЕ-153</v>
      </c>
      <c r="B10" s="5">
        <f>IF(Test!C10="How much",1,0)</f>
        <v>1</v>
      </c>
      <c r="C10" s="5">
        <f>IF(Test!D10="was chopping",1,0)</f>
        <v>1</v>
      </c>
      <c r="D10" s="5">
        <f>IF(Test!E10="yet",1,0)</f>
        <v>0</v>
      </c>
      <c r="E10" s="5">
        <f>IF(Test!F10="Where",1,0)</f>
        <v>1</v>
      </c>
      <c r="F10" s="5">
        <f>IF(Test!G10="used",1,0)</f>
        <v>1</v>
      </c>
      <c r="G10" s="5">
        <f>IF(Test!H10="Whereas",1,0)</f>
        <v>1</v>
      </c>
      <c r="H10" s="5">
        <f>IF(Test!I10="might",1,0)</f>
        <v>0</v>
      </c>
      <c r="I10" s="5">
        <f>IF(Test!J10="until",1,0)</f>
        <v>1</v>
      </c>
      <c r="J10" s="5">
        <f>IF(Test!K10="but",1,0)</f>
        <v>1</v>
      </c>
      <c r="K10" s="5">
        <f>IF(Test!L10="So do I",1,0)</f>
        <v>1</v>
      </c>
      <c r="L10" s="5">
        <f>IF(Test!M10="some",1,0)</f>
        <v>1</v>
      </c>
      <c r="M10" s="5">
        <f>IF(Test!N10="could",1,0)</f>
        <v>1</v>
      </c>
      <c r="N10" s="5">
        <f>IF(Test!O10="someone",1,0)</f>
        <v>1</v>
      </c>
      <c r="O10" s="5">
        <f>IF(Test!P10="still",1,0)</f>
        <v>1</v>
      </c>
      <c r="P10" s="5">
        <f>IF(Test!Q10="had drunk",1,0)</f>
        <v>1</v>
      </c>
      <c r="Q10" s="5">
        <f>IF(Test!R10="Shall",1,0)</f>
        <v>0</v>
      </c>
      <c r="R10" s="5">
        <f>IF(Test!S10="to see",1,0)</f>
        <v>1</v>
      </c>
      <c r="S10" s="5">
        <f>IF(Test!T10="isn't it",1,0)</f>
        <v>1</v>
      </c>
      <c r="T10" s="5">
        <f>IF(Test!U10="Who",1,0)</f>
        <v>1</v>
      </c>
      <c r="U10" s="5">
        <f>IF(Test!V10="would have passed",1,0)</f>
        <v>1</v>
      </c>
      <c r="V10" s="5">
        <f>IF(Test!W10="to invite",1,0)</f>
        <v>0</v>
      </c>
      <c r="W10" s="5">
        <f>IF(Test!X10="neither",1,0)</f>
        <v>1</v>
      </c>
      <c r="X10" s="5">
        <f>IF(Test!Y10="Neither do I",1,0)</f>
        <v>1</v>
      </c>
      <c r="Y10" s="5">
        <f>IF(Test!Z10="hasn't slept",1,0)</f>
        <v>1</v>
      </c>
      <c r="Z10" s="5">
        <f>IF(Test!AA10="don't they",1,0)</f>
        <v>1</v>
      </c>
      <c r="AA10" s="5">
        <f>IF(Test!AB10="would have",1,0)</f>
        <v>1</v>
      </c>
      <c r="AB10" s="5">
        <f>IF(Test!AC10="can't",1,0)</f>
        <v>1</v>
      </c>
      <c r="AC10" s="5">
        <f>IF(Test!AD10="just",1,0)</f>
        <v>1</v>
      </c>
      <c r="AD10" s="5">
        <f>IF(Test!AE10="anyone",1,0)</f>
        <v>1</v>
      </c>
      <c r="AE10" s="5">
        <f>IF(Test!AF10="most patient",1,0)</f>
        <v>1</v>
      </c>
      <c r="AF10" s="5">
        <f>IF(Test!AG10="am used",1,0)</f>
        <v>1</v>
      </c>
      <c r="AG10" s="5">
        <f>IF(Test!AH10="anything",1,0)</f>
        <v>0</v>
      </c>
      <c r="AH10" s="5">
        <f>IF(Test!AI10="will paint",1,0)</f>
        <v>1</v>
      </c>
      <c r="AI10" s="5">
        <f>IF(Test!AJ10="starts",1,0)</f>
        <v>0</v>
      </c>
      <c r="AJ10" s="5">
        <f>IF(Test!AK10="worrying",1,0)</f>
        <v>1</v>
      </c>
      <c r="AK10" s="5">
        <f>IF(Test!AL10="buying",1,0)</f>
        <v>1</v>
      </c>
      <c r="AL10" s="5">
        <f>IF(Test!AM10="had been working",1,0)</f>
        <v>1</v>
      </c>
      <c r="AM10" s="5">
        <f>IF(Test!AN10="all",1,0)</f>
        <v>1</v>
      </c>
      <c r="AN10" s="5">
        <f>IF(Test!AO10="older",1,0)</f>
        <v>1</v>
      </c>
      <c r="AO10" s="5">
        <f>IF(Test!AP10="a",1,0)</f>
        <v>0</v>
      </c>
      <c r="AP10" s="5">
        <f>IF(Test!AQ10="for",1,0)</f>
        <v>0</v>
      </c>
      <c r="AQ10" s="5">
        <f>IF(Test!AR10="on",1,0)</f>
        <v>1</v>
      </c>
      <c r="AR10" s="5">
        <f>IF(Test!AS10="on",1,0)</f>
        <v>0</v>
      </c>
      <c r="AS10" s="5">
        <f>IF(Test!AT10="out of",1,0)</f>
        <v>1</v>
      </c>
      <c r="AT10" s="5">
        <f>IF(Test!AU10="on",1,0)</f>
        <v>0</v>
      </c>
      <c r="AU10" s="5">
        <f>IF(Test!AV10="by",1,0)</f>
        <v>1</v>
      </c>
      <c r="AV10" s="7">
        <f t="shared" si="0"/>
        <v>36</v>
      </c>
      <c r="AW10" s="7" t="b">
        <f>Test!AX10</f>
        <v>1</v>
      </c>
      <c r="AX10" s="8">
        <v>0</v>
      </c>
      <c r="AY10" s="7" t="b">
        <f>Test!AY10</f>
        <v>0</v>
      </c>
      <c r="AZ10" s="8">
        <v>1</v>
      </c>
      <c r="BA10" s="7" t="b">
        <f>Test!AZ10</f>
        <v>1</v>
      </c>
      <c r="BB10" s="8">
        <v>1</v>
      </c>
      <c r="BC10" s="7" t="b">
        <f>Test!BA10</f>
        <v>0</v>
      </c>
      <c r="BD10" s="8">
        <v>1</v>
      </c>
      <c r="BE10" s="7" t="b">
        <f>Test!BB10</f>
        <v>1</v>
      </c>
      <c r="BF10" s="8">
        <v>1</v>
      </c>
      <c r="BG10" s="7" t="b">
        <f>Test!BC10</f>
        <v>1</v>
      </c>
      <c r="BH10" s="8">
        <v>0</v>
      </c>
      <c r="BI10" s="7" t="b">
        <f>Test!BD10</f>
        <v>1</v>
      </c>
      <c r="BJ10" s="8">
        <v>1</v>
      </c>
      <c r="BK10" s="7" t="b">
        <f>Test!BE10</f>
        <v>0</v>
      </c>
      <c r="BL10" s="8">
        <v>1</v>
      </c>
      <c r="BM10" s="7" t="b">
        <f>Test!BE10</f>
        <v>0</v>
      </c>
      <c r="BN10" s="8">
        <v>0</v>
      </c>
      <c r="BO10" s="7">
        <f t="shared" si="1"/>
        <v>6</v>
      </c>
      <c r="BP10" s="7">
        <f>IF(Test!BH10="conditional",1,0)</f>
        <v>0</v>
      </c>
      <c r="BQ10" s="7">
        <f>IF(Test!BI10="incorporate",1,0)</f>
        <v>0</v>
      </c>
      <c r="BR10" s="7">
        <f>IF(Test!BJ10="facilities",1,0)</f>
        <v>0</v>
      </c>
      <c r="BS10" s="7">
        <f>IF(Test!BK10="popular tourist attractions",1,0)</f>
        <v>0</v>
      </c>
      <c r="BT10" s="7">
        <f>IF(Test!BL10="in groups",1,0)</f>
        <v>1</v>
      </c>
      <c r="BU10" s="7">
        <f>IF(Test!BM10="a presentation",1,0)</f>
        <v>0</v>
      </c>
      <c r="BV10" s="7">
        <f>IF(Test!BN10="manage their time",1,0)</f>
        <v>0</v>
      </c>
      <c r="BW10" s="7">
        <f>IF(Test!BO10="upper-intermediate",1,0)</f>
        <v>0</v>
      </c>
      <c r="BX10" s="7">
        <f t="shared" si="2"/>
        <v>1</v>
      </c>
      <c r="BY10" s="5">
        <f t="shared" si="3"/>
        <v>43</v>
      </c>
      <c r="BZ10" s="5"/>
    </row>
    <row r="11" spans="1:78" ht="15.75" customHeight="1" x14ac:dyDescent="0.2">
      <c r="A11" s="5" t="str">
        <f>Test!B11</f>
        <v>Абдулаєв Юрій, ФІТІС, ПЗ-134</v>
      </c>
      <c r="B11" s="5">
        <f>IF(Test!C11="How much",1,0)</f>
        <v>0</v>
      </c>
      <c r="C11" s="5">
        <f>IF(Test!D11="was chopping",1,0)</f>
        <v>0</v>
      </c>
      <c r="D11" s="5">
        <f>IF(Test!E11="yet",1,0)</f>
        <v>0</v>
      </c>
      <c r="E11" s="5">
        <f>IF(Test!F11="Where",1,0)</f>
        <v>0</v>
      </c>
      <c r="F11" s="5">
        <f>IF(Test!G11="used",1,0)</f>
        <v>1</v>
      </c>
      <c r="G11" s="5">
        <f>IF(Test!H11="Whereas",1,0)</f>
        <v>0</v>
      </c>
      <c r="H11" s="5">
        <f>IF(Test!I11="might",1,0)</f>
        <v>0</v>
      </c>
      <c r="I11" s="5">
        <f>IF(Test!J11="until",1,0)</f>
        <v>0</v>
      </c>
      <c r="J11" s="5">
        <f>IF(Test!K11="but",1,0)</f>
        <v>1</v>
      </c>
      <c r="K11" s="5">
        <f>IF(Test!L11="So do I",1,0)</f>
        <v>0</v>
      </c>
      <c r="L11" s="5">
        <f>IF(Test!M11="some",1,0)</f>
        <v>1</v>
      </c>
      <c r="M11" s="5">
        <f>IF(Test!N11="could",1,0)</f>
        <v>0</v>
      </c>
      <c r="N11" s="5">
        <f>IF(Test!O11="someone",1,0)</f>
        <v>0</v>
      </c>
      <c r="O11" s="5">
        <f>IF(Test!P11="still",1,0)</f>
        <v>1</v>
      </c>
      <c r="P11" s="5">
        <f>IF(Test!Q11="had drunk",1,0)</f>
        <v>0</v>
      </c>
      <c r="Q11" s="5">
        <f>IF(Test!R11="Shall",1,0)</f>
        <v>0</v>
      </c>
      <c r="R11" s="5">
        <f>IF(Test!S11="to see",1,0)</f>
        <v>1</v>
      </c>
      <c r="S11" s="5">
        <f>IF(Test!T11="isn't it",1,0)</f>
        <v>1</v>
      </c>
      <c r="T11" s="5">
        <f>IF(Test!U11="Who",1,0)</f>
        <v>1</v>
      </c>
      <c r="U11" s="5">
        <f>IF(Test!V11="would have passed",1,0)</f>
        <v>0</v>
      </c>
      <c r="V11" s="5">
        <f>IF(Test!W11="to invite",1,0)</f>
        <v>0</v>
      </c>
      <c r="W11" s="5">
        <f>IF(Test!X11="neither",1,0)</f>
        <v>1</v>
      </c>
      <c r="X11" s="5">
        <f>IF(Test!Y11="Neither do I",1,0)</f>
        <v>0</v>
      </c>
      <c r="Y11" s="5">
        <f>IF(Test!Z11="hasn't slept",1,0)</f>
        <v>0</v>
      </c>
      <c r="Z11" s="5">
        <f>IF(Test!AA11="don't they",1,0)</f>
        <v>1</v>
      </c>
      <c r="AA11" s="5">
        <f>IF(Test!AB11="would have",1,0)</f>
        <v>0</v>
      </c>
      <c r="AB11" s="5">
        <f>IF(Test!AC11="can't",1,0)</f>
        <v>0</v>
      </c>
      <c r="AC11" s="5">
        <f>IF(Test!AD11="just",1,0)</f>
        <v>0</v>
      </c>
      <c r="AD11" s="5">
        <f>IF(Test!AE11="anyone",1,0)</f>
        <v>0</v>
      </c>
      <c r="AE11" s="5">
        <f>IF(Test!AF11="most patient",1,0)</f>
        <v>1</v>
      </c>
      <c r="AF11" s="5">
        <f>IF(Test!AG11="am used",1,0)</f>
        <v>1</v>
      </c>
      <c r="AG11" s="5">
        <f>IF(Test!AH11="anything",1,0)</f>
        <v>0</v>
      </c>
      <c r="AH11" s="5">
        <f>IF(Test!AI11="will paint",1,0)</f>
        <v>0</v>
      </c>
      <c r="AI11" s="5">
        <f>IF(Test!AJ11="starts",1,0)</f>
        <v>0</v>
      </c>
      <c r="AJ11" s="5">
        <f>IF(Test!AK11="worrying",1,0)</f>
        <v>0</v>
      </c>
      <c r="AK11" s="5">
        <f>IF(Test!AL11="buying",1,0)</f>
        <v>0</v>
      </c>
      <c r="AL11" s="5">
        <f>IF(Test!AM11="had been working",1,0)</f>
        <v>0</v>
      </c>
      <c r="AM11" s="5">
        <f>IF(Test!AN11="all",1,0)</f>
        <v>0</v>
      </c>
      <c r="AN11" s="5">
        <f>IF(Test!AO11="older",1,0)</f>
        <v>0</v>
      </c>
      <c r="AO11" s="5">
        <f>IF(Test!AP11="a",1,0)</f>
        <v>1</v>
      </c>
      <c r="AP11" s="5">
        <f>IF(Test!AQ11="for",1,0)</f>
        <v>0</v>
      </c>
      <c r="AQ11" s="5">
        <f>IF(Test!AR11="on",1,0)</f>
        <v>0</v>
      </c>
      <c r="AR11" s="5">
        <f>IF(Test!AS11="on",1,0)</f>
        <v>1</v>
      </c>
      <c r="AS11" s="5">
        <f>IF(Test!AT11="out of",1,0)</f>
        <v>0</v>
      </c>
      <c r="AT11" s="5">
        <f>IF(Test!AU11="on",1,0)</f>
        <v>1</v>
      </c>
      <c r="AU11" s="5">
        <f>IF(Test!AV11="by",1,0)</f>
        <v>1</v>
      </c>
      <c r="AV11" s="7">
        <f t="shared" si="0"/>
        <v>15</v>
      </c>
      <c r="AW11" s="7" t="b">
        <f>Test!AX11</f>
        <v>1</v>
      </c>
      <c r="AX11" s="8">
        <v>0</v>
      </c>
      <c r="AY11" s="7" t="b">
        <f>Test!AY11</f>
        <v>1</v>
      </c>
      <c r="AZ11" s="8">
        <v>0</v>
      </c>
      <c r="BA11" s="7" t="b">
        <f>Test!AZ11</f>
        <v>1</v>
      </c>
      <c r="BB11" s="8">
        <v>1</v>
      </c>
      <c r="BC11" s="7" t="b">
        <f>Test!BA11</f>
        <v>1</v>
      </c>
      <c r="BD11" s="8">
        <v>0</v>
      </c>
      <c r="BE11" s="7" t="b">
        <f>Test!BB11</f>
        <v>1</v>
      </c>
      <c r="BF11" s="8">
        <v>1</v>
      </c>
      <c r="BG11" s="7" t="b">
        <f>Test!BC11</f>
        <v>1</v>
      </c>
      <c r="BH11" s="8">
        <v>0</v>
      </c>
      <c r="BI11" s="7" t="b">
        <f>Test!BD11</f>
        <v>0</v>
      </c>
      <c r="BJ11" s="8">
        <v>0</v>
      </c>
      <c r="BK11" s="7" t="b">
        <f>Test!BE11</f>
        <v>1</v>
      </c>
      <c r="BL11" s="8">
        <v>0</v>
      </c>
      <c r="BM11" s="7" t="b">
        <f>Test!BE11</f>
        <v>1</v>
      </c>
      <c r="BN11" s="8">
        <v>1</v>
      </c>
      <c r="BO11" s="7">
        <f t="shared" si="1"/>
        <v>3</v>
      </c>
      <c r="BP11" s="7">
        <f>IF(Test!BH11="conditional",1,0)</f>
        <v>0</v>
      </c>
      <c r="BQ11" s="7">
        <f>IF(Test!BI11="incorporate",1,0)</f>
        <v>0</v>
      </c>
      <c r="BR11" s="7">
        <f>IF(Test!BJ11="facilities",1,0)</f>
        <v>0</v>
      </c>
      <c r="BS11" s="7">
        <f>IF(Test!BK11="popular tourist attractions",1,0)</f>
        <v>0</v>
      </c>
      <c r="BT11" s="7">
        <f>IF(Test!BL11="in groups",1,0)</f>
        <v>0</v>
      </c>
      <c r="BU11" s="7">
        <f>IF(Test!BM11="a presentation",1,0)</f>
        <v>0</v>
      </c>
      <c r="BV11" s="7">
        <f>IF(Test!BN11="manage their time",1,0)</f>
        <v>0</v>
      </c>
      <c r="BW11" s="7">
        <f>IF(Test!BO11="upper-intermediate",1,0)</f>
        <v>0</v>
      </c>
      <c r="BX11" s="7">
        <f t="shared" si="2"/>
        <v>0</v>
      </c>
      <c r="BY11" s="5">
        <f t="shared" si="3"/>
        <v>18</v>
      </c>
      <c r="BZ11" s="5"/>
    </row>
    <row r="12" spans="1:78" ht="15.75" customHeight="1" x14ac:dyDescent="0.2">
      <c r="A12" s="5" t="str">
        <f>Test!B12</f>
        <v>Строкань Анна Станіславівна, факультет харчових технологій та сфери обслуговування, група ТБВ-35</v>
      </c>
      <c r="B12" s="5">
        <f>IF(Test!C12="How much",1,0)</f>
        <v>1</v>
      </c>
      <c r="C12" s="5">
        <f>IF(Test!D12="was chopping",1,0)</f>
        <v>1</v>
      </c>
      <c r="D12" s="5">
        <f>IF(Test!E12="yet",1,0)</f>
        <v>0</v>
      </c>
      <c r="E12" s="5">
        <f>IF(Test!F12="Where",1,0)</f>
        <v>1</v>
      </c>
      <c r="F12" s="5">
        <f>IF(Test!G12="used",1,0)</f>
        <v>1</v>
      </c>
      <c r="G12" s="5">
        <f>IF(Test!H12="Whereas",1,0)</f>
        <v>1</v>
      </c>
      <c r="H12" s="5">
        <f>IF(Test!I12="might",1,0)</f>
        <v>1</v>
      </c>
      <c r="I12" s="5">
        <f>IF(Test!J12="until",1,0)</f>
        <v>1</v>
      </c>
      <c r="J12" s="5">
        <f>IF(Test!K12="but",1,0)</f>
        <v>1</v>
      </c>
      <c r="K12" s="5">
        <f>IF(Test!L12="So do I",1,0)</f>
        <v>1</v>
      </c>
      <c r="L12" s="5">
        <f>IF(Test!M12="some",1,0)</f>
        <v>1</v>
      </c>
      <c r="M12" s="5">
        <f>IF(Test!N12="could",1,0)</f>
        <v>0</v>
      </c>
      <c r="N12" s="5">
        <f>IF(Test!O12="someone",1,0)</f>
        <v>1</v>
      </c>
      <c r="O12" s="5">
        <f>IF(Test!P12="still",1,0)</f>
        <v>1</v>
      </c>
      <c r="P12" s="5">
        <f>IF(Test!Q12="had drunk",1,0)</f>
        <v>1</v>
      </c>
      <c r="Q12" s="5">
        <f>IF(Test!R12="Shall",1,0)</f>
        <v>1</v>
      </c>
      <c r="R12" s="5">
        <f>IF(Test!S12="to see",1,0)</f>
        <v>1</v>
      </c>
      <c r="S12" s="5">
        <f>IF(Test!T12="isn't it",1,0)</f>
        <v>1</v>
      </c>
      <c r="T12" s="5">
        <f>IF(Test!U12="Who",1,0)</f>
        <v>1</v>
      </c>
      <c r="U12" s="5">
        <f>IF(Test!V12="would have passed",1,0)</f>
        <v>1</v>
      </c>
      <c r="V12" s="5">
        <f>IF(Test!W12="to invite",1,0)</f>
        <v>0</v>
      </c>
      <c r="W12" s="5">
        <f>IF(Test!X12="neither",1,0)</f>
        <v>1</v>
      </c>
      <c r="X12" s="5">
        <f>IF(Test!Y12="Neither do I",1,0)</f>
        <v>1</v>
      </c>
      <c r="Y12" s="5">
        <f>IF(Test!Z12="hasn't slept",1,0)</f>
        <v>1</v>
      </c>
      <c r="Z12" s="5">
        <f>IF(Test!AA12="don't they",1,0)</f>
        <v>1</v>
      </c>
      <c r="AA12" s="5">
        <f>IF(Test!AB12="would have",1,0)</f>
        <v>1</v>
      </c>
      <c r="AB12" s="5">
        <f>IF(Test!AC12="can't",1,0)</f>
        <v>1</v>
      </c>
      <c r="AC12" s="5">
        <f>IF(Test!AD12="just",1,0)</f>
        <v>1</v>
      </c>
      <c r="AD12" s="5">
        <f>IF(Test!AE12="anyone",1,0)</f>
        <v>1</v>
      </c>
      <c r="AE12" s="5">
        <f>IF(Test!AF12="most patient",1,0)</f>
        <v>1</v>
      </c>
      <c r="AF12" s="5">
        <f>IF(Test!AG12="am used",1,0)</f>
        <v>1</v>
      </c>
      <c r="AG12" s="5">
        <f>IF(Test!AH12="anything",1,0)</f>
        <v>1</v>
      </c>
      <c r="AH12" s="5">
        <f>IF(Test!AI12="will paint",1,0)</f>
        <v>1</v>
      </c>
      <c r="AI12" s="5">
        <f>IF(Test!AJ12="starts",1,0)</f>
        <v>1</v>
      </c>
      <c r="AJ12" s="5">
        <f>IF(Test!AK12="worrying",1,0)</f>
        <v>0</v>
      </c>
      <c r="AK12" s="5">
        <f>IF(Test!AL12="buying",1,0)</f>
        <v>1</v>
      </c>
      <c r="AL12" s="5">
        <f>IF(Test!AM12="had been working",1,0)</f>
        <v>1</v>
      </c>
      <c r="AM12" s="5">
        <f>IF(Test!AN12="all",1,0)</f>
        <v>1</v>
      </c>
      <c r="AN12" s="5">
        <f>IF(Test!AO12="older",1,0)</f>
        <v>1</v>
      </c>
      <c r="AO12" s="5">
        <f>IF(Test!AP12="a",1,0)</f>
        <v>0</v>
      </c>
      <c r="AP12" s="5">
        <f>IF(Test!AQ12="for",1,0)</f>
        <v>0</v>
      </c>
      <c r="AQ12" s="5">
        <f>IF(Test!AR12="on",1,0)</f>
        <v>1</v>
      </c>
      <c r="AR12" s="5">
        <f>IF(Test!AS12="on",1,0)</f>
        <v>1</v>
      </c>
      <c r="AS12" s="5">
        <f>IF(Test!AT12="out of",1,0)</f>
        <v>1</v>
      </c>
      <c r="AT12" s="5">
        <f>IF(Test!AU12="on",1,0)</f>
        <v>1</v>
      </c>
      <c r="AU12" s="5">
        <f>IF(Test!AV12="by",1,0)</f>
        <v>1</v>
      </c>
      <c r="AV12" s="7">
        <f t="shared" si="0"/>
        <v>40</v>
      </c>
      <c r="AW12" s="7" t="b">
        <f>Test!AX12</f>
        <v>0</v>
      </c>
      <c r="AX12" s="8">
        <v>1</v>
      </c>
      <c r="AY12" s="7" t="b">
        <f>Test!AY12</f>
        <v>0</v>
      </c>
      <c r="AZ12" s="8">
        <v>1</v>
      </c>
      <c r="BA12" s="7" t="b">
        <f>Test!AZ12</f>
        <v>1</v>
      </c>
      <c r="BB12" s="8">
        <v>1</v>
      </c>
      <c r="BC12" s="7" t="b">
        <f>Test!BA12</f>
        <v>0</v>
      </c>
      <c r="BD12" s="8">
        <v>1</v>
      </c>
      <c r="BE12" s="7" t="b">
        <f>Test!BB12</f>
        <v>1</v>
      </c>
      <c r="BF12" s="8">
        <v>1</v>
      </c>
      <c r="BG12" s="7" t="b">
        <f>Test!BC12</f>
        <v>0</v>
      </c>
      <c r="BH12" s="8">
        <v>1</v>
      </c>
      <c r="BI12" s="7" t="b">
        <f>Test!BD12</f>
        <v>1</v>
      </c>
      <c r="BJ12" s="8">
        <v>1</v>
      </c>
      <c r="BK12" s="7" t="b">
        <f>Test!BE12</f>
        <v>0</v>
      </c>
      <c r="BL12" s="8">
        <v>1</v>
      </c>
      <c r="BM12" s="7" t="b">
        <f>Test!BE12</f>
        <v>0</v>
      </c>
      <c r="BN12" s="8">
        <v>0</v>
      </c>
      <c r="BO12" s="7">
        <f t="shared" si="1"/>
        <v>8</v>
      </c>
      <c r="BP12" s="7">
        <f>IF(Test!BH12="conditional",1,0)</f>
        <v>1</v>
      </c>
      <c r="BQ12" s="7">
        <f>IF(Test!BI12="incorporate",1,0)</f>
        <v>0</v>
      </c>
      <c r="BR12" s="7">
        <f>IF(Test!BJ12="facilities",1,0)</f>
        <v>1</v>
      </c>
      <c r="BS12" s="7">
        <f>IF(Test!BK12="popular tourist attractions",1,0)</f>
        <v>0</v>
      </c>
      <c r="BT12" s="7">
        <f>IF(Test!BL12="in groups",1,0)</f>
        <v>1</v>
      </c>
      <c r="BU12" s="7">
        <f>IF(Test!BM12="a presentation",1,0)</f>
        <v>0</v>
      </c>
      <c r="BV12" s="7">
        <f>IF(Test!BN12="manage their time",1,0)</f>
        <v>0</v>
      </c>
      <c r="BW12" s="7">
        <f>IF(Test!BO12="upper-intermediate",1,0)</f>
        <v>1</v>
      </c>
      <c r="BX12" s="7">
        <f t="shared" si="2"/>
        <v>4</v>
      </c>
      <c r="BY12" s="5">
        <f t="shared" si="3"/>
        <v>52</v>
      </c>
      <c r="BZ12" s="6">
        <v>1</v>
      </c>
    </row>
    <row r="13" spans="1:78" ht="15.75" customHeight="1" x14ac:dyDescent="0.2">
      <c r="A13" s="5" t="str">
        <f>Test!B13</f>
        <v>Гаман Олександра Сергіївна, ФХТСО, ТБВ-45</v>
      </c>
      <c r="B13" s="5">
        <f>IF(Test!C13="How much",1,0)</f>
        <v>1</v>
      </c>
      <c r="C13" s="5">
        <f>IF(Test!D13="was chopping",1,0)</f>
        <v>1</v>
      </c>
      <c r="D13" s="5">
        <f>IF(Test!E13="yet",1,0)</f>
        <v>0</v>
      </c>
      <c r="E13" s="5">
        <f>IF(Test!F13="Where",1,0)</f>
        <v>1</v>
      </c>
      <c r="F13" s="5">
        <f>IF(Test!G13="used",1,0)</f>
        <v>1</v>
      </c>
      <c r="G13" s="5">
        <f>IF(Test!H13="Whereas",1,0)</f>
        <v>1</v>
      </c>
      <c r="H13" s="5">
        <f>IF(Test!I13="might",1,0)</f>
        <v>0</v>
      </c>
      <c r="I13" s="5">
        <f>IF(Test!J13="until",1,0)</f>
        <v>1</v>
      </c>
      <c r="J13" s="5">
        <f>IF(Test!K13="but",1,0)</f>
        <v>1</v>
      </c>
      <c r="K13" s="5">
        <f>IF(Test!L13="So do I",1,0)</f>
        <v>1</v>
      </c>
      <c r="L13" s="5">
        <f>IF(Test!M13="some",1,0)</f>
        <v>1</v>
      </c>
      <c r="M13" s="5">
        <f>IF(Test!N13="could",1,0)</f>
        <v>0</v>
      </c>
      <c r="N13" s="5">
        <f>IF(Test!O13="someone",1,0)</f>
        <v>1</v>
      </c>
      <c r="O13" s="5">
        <f>IF(Test!P13="still",1,0)</f>
        <v>1</v>
      </c>
      <c r="P13" s="5">
        <f>IF(Test!Q13="had drunk",1,0)</f>
        <v>0</v>
      </c>
      <c r="Q13" s="5">
        <f>IF(Test!R13="Shall",1,0)</f>
        <v>0</v>
      </c>
      <c r="R13" s="5">
        <f>IF(Test!S13="to see",1,0)</f>
        <v>1</v>
      </c>
      <c r="S13" s="5">
        <f>IF(Test!T13="isn't it",1,0)</f>
        <v>1</v>
      </c>
      <c r="T13" s="5">
        <f>IF(Test!U13="Who",1,0)</f>
        <v>1</v>
      </c>
      <c r="U13" s="5">
        <f>IF(Test!V13="would have passed",1,0)</f>
        <v>1</v>
      </c>
      <c r="V13" s="5">
        <f>IF(Test!W13="to invite",1,0)</f>
        <v>0</v>
      </c>
      <c r="W13" s="5">
        <f>IF(Test!X13="neither",1,0)</f>
        <v>0</v>
      </c>
      <c r="X13" s="5">
        <f>IF(Test!Y13="Neither do I",1,0)</f>
        <v>1</v>
      </c>
      <c r="Y13" s="5">
        <f>IF(Test!Z13="hasn't slept",1,0)</f>
        <v>1</v>
      </c>
      <c r="Z13" s="5">
        <f>IF(Test!AA13="don't they",1,0)</f>
        <v>1</v>
      </c>
      <c r="AA13" s="5">
        <f>IF(Test!AB13="would have",1,0)</f>
        <v>1</v>
      </c>
      <c r="AB13" s="5">
        <f>IF(Test!AC13="can't",1,0)</f>
        <v>1</v>
      </c>
      <c r="AC13" s="5">
        <f>IF(Test!AD13="just",1,0)</f>
        <v>1</v>
      </c>
      <c r="AD13" s="5">
        <f>IF(Test!AE13="anyone",1,0)</f>
        <v>1</v>
      </c>
      <c r="AE13" s="5">
        <f>IF(Test!AF13="most patient",1,0)</f>
        <v>1</v>
      </c>
      <c r="AF13" s="5">
        <f>IF(Test!AG13="am used",1,0)</f>
        <v>1</v>
      </c>
      <c r="AG13" s="5">
        <f>IF(Test!AH13="anything",1,0)</f>
        <v>1</v>
      </c>
      <c r="AH13" s="5">
        <f>IF(Test!AI13="will paint",1,0)</f>
        <v>1</v>
      </c>
      <c r="AI13" s="5">
        <f>IF(Test!AJ13="starts",1,0)</f>
        <v>0</v>
      </c>
      <c r="AJ13" s="5">
        <f>IF(Test!AK13="worrying",1,0)</f>
        <v>0</v>
      </c>
      <c r="AK13" s="5">
        <f>IF(Test!AL13="buying",1,0)</f>
        <v>1</v>
      </c>
      <c r="AL13" s="5">
        <f>IF(Test!AM13="had been working",1,0)</f>
        <v>0</v>
      </c>
      <c r="AM13" s="5">
        <f>IF(Test!AN13="all",1,0)</f>
        <v>1</v>
      </c>
      <c r="AN13" s="5">
        <f>IF(Test!AO13="older",1,0)</f>
        <v>1</v>
      </c>
      <c r="AO13" s="5">
        <f>IF(Test!AP13="a",1,0)</f>
        <v>1</v>
      </c>
      <c r="AP13" s="5">
        <f>IF(Test!AQ13="for",1,0)</f>
        <v>0</v>
      </c>
      <c r="AQ13" s="5">
        <f>IF(Test!AR13="on",1,0)</f>
        <v>1</v>
      </c>
      <c r="AR13" s="5">
        <f>IF(Test!AS13="on",1,0)</f>
        <v>1</v>
      </c>
      <c r="AS13" s="5">
        <f>IF(Test!AT13="out of",1,0)</f>
        <v>1</v>
      </c>
      <c r="AT13" s="5">
        <f>IF(Test!AU13="on",1,0)</f>
        <v>1</v>
      </c>
      <c r="AU13" s="5">
        <f>IF(Test!AV13="by",1,0)</f>
        <v>0</v>
      </c>
      <c r="AV13" s="7">
        <f t="shared" si="0"/>
        <v>34</v>
      </c>
      <c r="AW13" s="7" t="b">
        <f>Test!AX13</f>
        <v>1</v>
      </c>
      <c r="AX13" s="8">
        <v>0</v>
      </c>
      <c r="AY13" s="7" t="b">
        <f>Test!AY13</f>
        <v>1</v>
      </c>
      <c r="AZ13" s="8">
        <v>0</v>
      </c>
      <c r="BA13" s="7" t="b">
        <f>Test!AZ13</f>
        <v>1</v>
      </c>
      <c r="BB13" s="8">
        <v>1</v>
      </c>
      <c r="BC13" s="7" t="b">
        <f>Test!BA13</f>
        <v>0</v>
      </c>
      <c r="BD13" s="8">
        <v>1</v>
      </c>
      <c r="BE13" s="7" t="b">
        <f>Test!BB13</f>
        <v>1</v>
      </c>
      <c r="BF13" s="8">
        <v>1</v>
      </c>
      <c r="BG13" s="7" t="b">
        <f>Test!BC13</f>
        <v>1</v>
      </c>
      <c r="BH13" s="8">
        <v>0</v>
      </c>
      <c r="BI13" s="7" t="b">
        <f>Test!BD13</f>
        <v>1</v>
      </c>
      <c r="BJ13" s="8">
        <v>1</v>
      </c>
      <c r="BK13" s="7" t="b">
        <f>Test!BE13</f>
        <v>0</v>
      </c>
      <c r="BL13" s="8">
        <v>1</v>
      </c>
      <c r="BM13" s="7" t="b">
        <f>Test!BE13</f>
        <v>0</v>
      </c>
      <c r="BN13" s="8">
        <v>0</v>
      </c>
      <c r="BO13" s="7">
        <f t="shared" si="1"/>
        <v>5</v>
      </c>
      <c r="BP13" s="7">
        <f>IF(Test!BH13="conditional",1,0)</f>
        <v>1</v>
      </c>
      <c r="BQ13" s="7">
        <f>IF(Test!BI13="incorporate",1,0)</f>
        <v>0</v>
      </c>
      <c r="BR13" s="7">
        <f>IF(Test!BJ13="facilities",1,0)</f>
        <v>0</v>
      </c>
      <c r="BS13" s="7">
        <f>IF(Test!BK13="popular tourist attractions",1,0)</f>
        <v>0</v>
      </c>
      <c r="BT13" s="7">
        <f>IF(Test!BL13="in groups",1,0)</f>
        <v>1</v>
      </c>
      <c r="BU13" s="7">
        <f>IF(Test!BM13="a presentation",1,0)</f>
        <v>0</v>
      </c>
      <c r="BV13" s="7">
        <f>IF(Test!BN13="manage their time",1,0)</f>
        <v>0</v>
      </c>
      <c r="BW13" s="7">
        <f>IF(Test!BO13="upper-intermediate",1,0)</f>
        <v>1</v>
      </c>
      <c r="BX13" s="7">
        <f t="shared" si="2"/>
        <v>3</v>
      </c>
      <c r="BY13" s="5">
        <f t="shared" si="3"/>
        <v>42</v>
      </c>
      <c r="BZ13" s="5"/>
    </row>
    <row r="14" spans="1:78" ht="15.75" customHeight="1" x14ac:dyDescent="0.2">
      <c r="A14" s="5" t="str">
        <f>Test!B14</f>
        <v>Москова Маргарита Анатоліївна</v>
      </c>
      <c r="B14" s="5">
        <f>IF(Test!C14="How much",1,0)</f>
        <v>1</v>
      </c>
      <c r="C14" s="5">
        <f>IF(Test!D14="was chopping",1,0)</f>
        <v>0</v>
      </c>
      <c r="D14" s="5">
        <f>IF(Test!E14="yet",1,0)</f>
        <v>1</v>
      </c>
      <c r="E14" s="5">
        <f>IF(Test!F14="Where",1,0)</f>
        <v>1</v>
      </c>
      <c r="F14" s="5">
        <f>IF(Test!G14="used",1,0)</f>
        <v>0</v>
      </c>
      <c r="G14" s="5">
        <f>IF(Test!H14="Whereas",1,0)</f>
        <v>1</v>
      </c>
      <c r="H14" s="5">
        <f>IF(Test!I14="might",1,0)</f>
        <v>0</v>
      </c>
      <c r="I14" s="5">
        <f>IF(Test!J14="until",1,0)</f>
        <v>0</v>
      </c>
      <c r="J14" s="5">
        <f>IF(Test!K14="but",1,0)</f>
        <v>1</v>
      </c>
      <c r="K14" s="5">
        <f>IF(Test!L14="So do I",1,0)</f>
        <v>1</v>
      </c>
      <c r="L14" s="5">
        <f>IF(Test!M14="some",1,0)</f>
        <v>1</v>
      </c>
      <c r="M14" s="5">
        <f>IF(Test!N14="could",1,0)</f>
        <v>1</v>
      </c>
      <c r="N14" s="5">
        <f>IF(Test!O14="someone",1,0)</f>
        <v>0</v>
      </c>
      <c r="O14" s="5">
        <f>IF(Test!P14="still",1,0)</f>
        <v>1</v>
      </c>
      <c r="P14" s="5">
        <f>IF(Test!Q14="had drunk",1,0)</f>
        <v>0</v>
      </c>
      <c r="Q14" s="5">
        <f>IF(Test!R14="Shall",1,0)</f>
        <v>0</v>
      </c>
      <c r="R14" s="5">
        <f>IF(Test!S14="to see",1,0)</f>
        <v>0</v>
      </c>
      <c r="S14" s="5">
        <f>IF(Test!T14="isn't it",1,0)</f>
        <v>1</v>
      </c>
      <c r="T14" s="5">
        <f>IF(Test!U14="Who",1,0)</f>
        <v>1</v>
      </c>
      <c r="U14" s="5">
        <f>IF(Test!V14="would have passed",1,0)</f>
        <v>0</v>
      </c>
      <c r="V14" s="5">
        <f>IF(Test!W14="to invite",1,0)</f>
        <v>0</v>
      </c>
      <c r="W14" s="5">
        <f>IF(Test!X14="neither",1,0)</f>
        <v>0</v>
      </c>
      <c r="X14" s="5">
        <f>IF(Test!Y14="Neither do I",1,0)</f>
        <v>0</v>
      </c>
      <c r="Y14" s="5">
        <f>IF(Test!Z14="hasn't slept",1,0)</f>
        <v>1</v>
      </c>
      <c r="Z14" s="5">
        <f>IF(Test!AA14="don't they",1,0)</f>
        <v>0</v>
      </c>
      <c r="AA14" s="5">
        <f>IF(Test!AB14="would have",1,0)</f>
        <v>0</v>
      </c>
      <c r="AB14" s="5">
        <f>IF(Test!AC14="can't",1,0)</f>
        <v>1</v>
      </c>
      <c r="AC14" s="5">
        <f>IF(Test!AD14="just",1,0)</f>
        <v>1</v>
      </c>
      <c r="AD14" s="5">
        <f>IF(Test!AE14="anyone",1,0)</f>
        <v>0</v>
      </c>
      <c r="AE14" s="5">
        <f>IF(Test!AF14="most patient",1,0)</f>
        <v>1</v>
      </c>
      <c r="AF14" s="5">
        <f>IF(Test!AG14="am used",1,0)</f>
        <v>0</v>
      </c>
      <c r="AG14" s="5">
        <f>IF(Test!AH14="anything",1,0)</f>
        <v>1</v>
      </c>
      <c r="AH14" s="5">
        <f>IF(Test!AI14="will paint",1,0)</f>
        <v>1</v>
      </c>
      <c r="AI14" s="5">
        <f>IF(Test!AJ14="starts",1,0)</f>
        <v>0</v>
      </c>
      <c r="AJ14" s="5">
        <f>IF(Test!AK14="worrying",1,0)</f>
        <v>0</v>
      </c>
      <c r="AK14" s="5">
        <f>IF(Test!AL14="buying",1,0)</f>
        <v>1</v>
      </c>
      <c r="AL14" s="5">
        <f>IF(Test!AM14="had been working",1,0)</f>
        <v>0</v>
      </c>
      <c r="AM14" s="5">
        <f>IF(Test!AN14="all",1,0)</f>
        <v>1</v>
      </c>
      <c r="AN14" s="5">
        <f>IF(Test!AO14="older",1,0)</f>
        <v>1</v>
      </c>
      <c r="AO14" s="5">
        <f>IF(Test!AP14="a",1,0)</f>
        <v>0</v>
      </c>
      <c r="AP14" s="5">
        <f>IF(Test!AQ14="for",1,0)</f>
        <v>1</v>
      </c>
      <c r="AQ14" s="5">
        <f>IF(Test!AR14="on",1,0)</f>
        <v>0</v>
      </c>
      <c r="AR14" s="5">
        <f>IF(Test!AS14="on",1,0)</f>
        <v>0</v>
      </c>
      <c r="AS14" s="5">
        <f>IF(Test!AT14="out of",1,0)</f>
        <v>1</v>
      </c>
      <c r="AT14" s="5">
        <f>IF(Test!AU14="on",1,0)</f>
        <v>1</v>
      </c>
      <c r="AU14" s="5">
        <f>IF(Test!AV14="by",1,0)</f>
        <v>0</v>
      </c>
      <c r="AV14" s="7">
        <f t="shared" si="0"/>
        <v>23</v>
      </c>
      <c r="AW14" s="7" t="b">
        <f>Test!AX14</f>
        <v>1</v>
      </c>
      <c r="AX14" s="8">
        <v>0</v>
      </c>
      <c r="AY14" s="7" t="b">
        <f>Test!AY14</f>
        <v>0</v>
      </c>
      <c r="AZ14" s="8">
        <v>1</v>
      </c>
      <c r="BA14" s="7" t="b">
        <f>Test!AZ14</f>
        <v>1</v>
      </c>
      <c r="BB14" s="8">
        <v>1</v>
      </c>
      <c r="BC14" s="7" t="b">
        <f>Test!BA14</f>
        <v>0</v>
      </c>
      <c r="BD14" s="8">
        <v>1</v>
      </c>
      <c r="BE14" s="7" t="b">
        <f>Test!BB14</f>
        <v>1</v>
      </c>
      <c r="BF14" s="8">
        <v>1</v>
      </c>
      <c r="BG14" s="7" t="b">
        <f>Test!BC14</f>
        <v>1</v>
      </c>
      <c r="BH14" s="8">
        <v>0</v>
      </c>
      <c r="BI14" s="7" t="b">
        <f>Test!BD14</f>
        <v>1</v>
      </c>
      <c r="BJ14" s="8">
        <v>1</v>
      </c>
      <c r="BK14" s="7" t="b">
        <f>Test!BE14</f>
        <v>1</v>
      </c>
      <c r="BL14" s="8">
        <v>0</v>
      </c>
      <c r="BM14" s="7" t="b">
        <f>Test!BE14</f>
        <v>1</v>
      </c>
      <c r="BN14" s="8">
        <v>1</v>
      </c>
      <c r="BO14" s="7">
        <f t="shared" si="1"/>
        <v>6</v>
      </c>
      <c r="BP14" s="7">
        <f>IF(Test!BH14="conditional",1,0)</f>
        <v>0</v>
      </c>
      <c r="BQ14" s="7">
        <f>IF(Test!BI14="incorporate",1,0)</f>
        <v>0</v>
      </c>
      <c r="BR14" s="7">
        <f>IF(Test!BJ14="facilities",1,0)</f>
        <v>0</v>
      </c>
      <c r="BS14" s="7">
        <f>IF(Test!BK14="popular tourist attractions",1,0)</f>
        <v>0</v>
      </c>
      <c r="BT14" s="7">
        <f>IF(Test!BL14="in groups",1,0)</f>
        <v>0</v>
      </c>
      <c r="BU14" s="7">
        <f>IF(Test!BM14="a presentation",1,0)</f>
        <v>0</v>
      </c>
      <c r="BV14" s="7">
        <f>IF(Test!BN14="manage their time",1,0)</f>
        <v>1</v>
      </c>
      <c r="BW14" s="7">
        <f>IF(Test!BO14="upper-intermediate",1,0)</f>
        <v>0</v>
      </c>
      <c r="BX14" s="7">
        <f t="shared" si="2"/>
        <v>1</v>
      </c>
      <c r="BY14" s="5">
        <f t="shared" si="3"/>
        <v>30</v>
      </c>
      <c r="BZ14" s="5"/>
    </row>
    <row r="15" spans="1:78" ht="15.75" customHeight="1" x14ac:dyDescent="0.2">
      <c r="A15" s="5" t="str">
        <f>Test!B15</f>
        <v>Панов Дмитро Олександрович, ФІТІС, КМ-135</v>
      </c>
      <c r="B15" s="5">
        <f>IF(Test!C15="How much",1,0)</f>
        <v>1</v>
      </c>
      <c r="C15" s="5">
        <f>IF(Test!D15="was chopping",1,0)</f>
        <v>1</v>
      </c>
      <c r="D15" s="5">
        <f>IF(Test!E15="yet",1,0)</f>
        <v>0</v>
      </c>
      <c r="E15" s="5">
        <f>IF(Test!F15="Where",1,0)</f>
        <v>1</v>
      </c>
      <c r="F15" s="5">
        <f>IF(Test!G15="used",1,0)</f>
        <v>0</v>
      </c>
      <c r="G15" s="5">
        <f>IF(Test!H15="Whereas",1,0)</f>
        <v>1</v>
      </c>
      <c r="H15" s="5">
        <f>IF(Test!I15="might",1,0)</f>
        <v>0</v>
      </c>
      <c r="I15" s="5">
        <f>IF(Test!J15="until",1,0)</f>
        <v>1</v>
      </c>
      <c r="J15" s="5">
        <f>IF(Test!K15="but",1,0)</f>
        <v>1</v>
      </c>
      <c r="K15" s="5">
        <f>IF(Test!L15="So do I",1,0)</f>
        <v>1</v>
      </c>
      <c r="L15" s="5">
        <f>IF(Test!M15="some",1,0)</f>
        <v>1</v>
      </c>
      <c r="M15" s="5">
        <f>IF(Test!N15="could",1,0)</f>
        <v>1</v>
      </c>
      <c r="N15" s="5">
        <f>IF(Test!O15="someone",1,0)</f>
        <v>1</v>
      </c>
      <c r="O15" s="5">
        <f>IF(Test!P15="still",1,0)</f>
        <v>1</v>
      </c>
      <c r="P15" s="5">
        <f>IF(Test!Q15="had drunk",1,0)</f>
        <v>1</v>
      </c>
      <c r="Q15" s="5">
        <f>IF(Test!R15="Shall",1,0)</f>
        <v>1</v>
      </c>
      <c r="R15" s="5">
        <f>IF(Test!S15="to see",1,0)</f>
        <v>1</v>
      </c>
      <c r="S15" s="5">
        <f>IF(Test!T15="isn't it",1,0)</f>
        <v>0</v>
      </c>
      <c r="T15" s="5">
        <f>IF(Test!U15="Who",1,0)</f>
        <v>1</v>
      </c>
      <c r="U15" s="5">
        <f>IF(Test!V15="would have passed",1,0)</f>
        <v>0</v>
      </c>
      <c r="V15" s="5">
        <f>IF(Test!W15="to invite",1,0)</f>
        <v>0</v>
      </c>
      <c r="W15" s="5">
        <f>IF(Test!X15="neither",1,0)</f>
        <v>0</v>
      </c>
      <c r="X15" s="5">
        <f>IF(Test!Y15="Neither do I",1,0)</f>
        <v>1</v>
      </c>
      <c r="Y15" s="5">
        <f>IF(Test!Z15="hasn't slept",1,0)</f>
        <v>0</v>
      </c>
      <c r="Z15" s="5">
        <f>IF(Test!AA15="don't they",1,0)</f>
        <v>1</v>
      </c>
      <c r="AA15" s="5">
        <f>IF(Test!AB15="would have",1,0)</f>
        <v>0</v>
      </c>
      <c r="AB15" s="5">
        <f>IF(Test!AC15="can't",1,0)</f>
        <v>1</v>
      </c>
      <c r="AC15" s="5">
        <f>IF(Test!AD15="just",1,0)</f>
        <v>1</v>
      </c>
      <c r="AD15" s="5">
        <f>IF(Test!AE15="anyone",1,0)</f>
        <v>1</v>
      </c>
      <c r="AE15" s="5">
        <f>IF(Test!AF15="most patient",1,0)</f>
        <v>1</v>
      </c>
      <c r="AF15" s="5">
        <f>IF(Test!AG15="am used",1,0)</f>
        <v>1</v>
      </c>
      <c r="AG15" s="5">
        <f>IF(Test!AH15="anything",1,0)</f>
        <v>0</v>
      </c>
      <c r="AH15" s="5">
        <f>IF(Test!AI15="will paint",1,0)</f>
        <v>1</v>
      </c>
      <c r="AI15" s="5">
        <f>IF(Test!AJ15="starts",1,0)</f>
        <v>0</v>
      </c>
      <c r="AJ15" s="5">
        <f>IF(Test!AK15="worrying",1,0)</f>
        <v>0</v>
      </c>
      <c r="AK15" s="5">
        <f>IF(Test!AL15="buying",1,0)</f>
        <v>1</v>
      </c>
      <c r="AL15" s="5">
        <f>IF(Test!AM15="had been working",1,0)</f>
        <v>0</v>
      </c>
      <c r="AM15" s="5">
        <f>IF(Test!AN15="all",1,0)</f>
        <v>1</v>
      </c>
      <c r="AN15" s="5">
        <f>IF(Test!AO15="older",1,0)</f>
        <v>1</v>
      </c>
      <c r="AO15" s="5">
        <f>IF(Test!AP15="a",1,0)</f>
        <v>1</v>
      </c>
      <c r="AP15" s="5">
        <f>IF(Test!AQ15="for",1,0)</f>
        <v>0</v>
      </c>
      <c r="AQ15" s="5">
        <f>IF(Test!AR15="on",1,0)</f>
        <v>0</v>
      </c>
      <c r="AR15" s="5">
        <f>IF(Test!AS15="on",1,0)</f>
        <v>0</v>
      </c>
      <c r="AS15" s="5">
        <f>IF(Test!AT15="out of",1,0)</f>
        <v>1</v>
      </c>
      <c r="AT15" s="5">
        <f>IF(Test!AU15="on",1,0)</f>
        <v>1</v>
      </c>
      <c r="AU15" s="5">
        <f>IF(Test!AV15="by",1,0)</f>
        <v>1</v>
      </c>
      <c r="AV15" s="7">
        <f t="shared" si="0"/>
        <v>30</v>
      </c>
      <c r="AW15" s="7" t="b">
        <f>Test!AX15</f>
        <v>0</v>
      </c>
      <c r="AX15" s="8">
        <v>1</v>
      </c>
      <c r="AY15" s="7" t="b">
        <f>Test!AY15</f>
        <v>0</v>
      </c>
      <c r="AZ15" s="8">
        <v>1</v>
      </c>
      <c r="BA15" s="7" t="b">
        <f>Test!AZ15</f>
        <v>1</v>
      </c>
      <c r="BB15" s="8">
        <v>1</v>
      </c>
      <c r="BC15" s="7" t="b">
        <f>Test!BA15</f>
        <v>0</v>
      </c>
      <c r="BD15" s="8">
        <v>1</v>
      </c>
      <c r="BE15" s="7" t="b">
        <f>Test!BB15</f>
        <v>1</v>
      </c>
      <c r="BF15" s="8">
        <v>1</v>
      </c>
      <c r="BG15" s="7" t="b">
        <f>Test!BC15</f>
        <v>0</v>
      </c>
      <c r="BH15" s="8">
        <v>1</v>
      </c>
      <c r="BI15" s="7" t="b">
        <f>Test!BD15</f>
        <v>1</v>
      </c>
      <c r="BJ15" s="8">
        <v>1</v>
      </c>
      <c r="BK15" s="7" t="b">
        <f>Test!BE15</f>
        <v>0</v>
      </c>
      <c r="BL15" s="8">
        <v>1</v>
      </c>
      <c r="BM15" s="7" t="b">
        <f>Test!BE15</f>
        <v>0</v>
      </c>
      <c r="BN15" s="8">
        <v>0</v>
      </c>
      <c r="BO15" s="7">
        <f t="shared" si="1"/>
        <v>8</v>
      </c>
      <c r="BP15" s="7">
        <f>IF(Test!BH15="conditional",1,0)</f>
        <v>0</v>
      </c>
      <c r="BQ15" s="7">
        <f>IF(Test!BI15="incorporate",1,0)</f>
        <v>0</v>
      </c>
      <c r="BR15" s="7">
        <f>IF(Test!BJ15="facilities",1,0)</f>
        <v>0</v>
      </c>
      <c r="BS15" s="7">
        <f>IF(Test!BK15="popular tourist attractions",1,0)</f>
        <v>0</v>
      </c>
      <c r="BT15" s="7">
        <f>IF(Test!BL15="in groups",1,0)</f>
        <v>1</v>
      </c>
      <c r="BU15" s="7">
        <f>IF(Test!BM15="a presentation",1,0)</f>
        <v>0</v>
      </c>
      <c r="BV15" s="7">
        <f>IF(Test!BN15="manage their time",1,0)</f>
        <v>0</v>
      </c>
      <c r="BW15" s="7">
        <f>IF(Test!BO15="upper-intermediate",1,0)</f>
        <v>0</v>
      </c>
      <c r="BX15" s="7">
        <f t="shared" si="2"/>
        <v>1</v>
      </c>
      <c r="BY15" s="5">
        <f t="shared" si="3"/>
        <v>39</v>
      </c>
      <c r="BZ15" s="5"/>
    </row>
    <row r="16" spans="1:78" ht="15.75" customHeight="1" x14ac:dyDescent="0.2">
      <c r="A16" s="5" t="str">
        <f>Test!B16</f>
        <v>Кіліхевич Нікіта, ФІТІС, ПЗ-134</v>
      </c>
      <c r="B16" s="5">
        <f>IF(Test!C16="How much",1,0)</f>
        <v>1</v>
      </c>
      <c r="C16" s="5">
        <f>IF(Test!D16="was chopping",1,0)</f>
        <v>1</v>
      </c>
      <c r="D16" s="5">
        <f>IF(Test!E16="yet",1,0)</f>
        <v>0</v>
      </c>
      <c r="E16" s="5">
        <f>IF(Test!F16="Where",1,0)</f>
        <v>1</v>
      </c>
      <c r="F16" s="5">
        <f>IF(Test!G16="used",1,0)</f>
        <v>1</v>
      </c>
      <c r="G16" s="5">
        <f>IF(Test!H16="Whereas",1,0)</f>
        <v>1</v>
      </c>
      <c r="H16" s="5">
        <f>IF(Test!I16="might",1,0)</f>
        <v>0</v>
      </c>
      <c r="I16" s="5">
        <f>IF(Test!J16="until",1,0)</f>
        <v>1</v>
      </c>
      <c r="J16" s="5">
        <f>IF(Test!K16="but",1,0)</f>
        <v>1</v>
      </c>
      <c r="K16" s="5">
        <f>IF(Test!L16="So do I",1,0)</f>
        <v>0</v>
      </c>
      <c r="L16" s="5">
        <f>IF(Test!M16="some",1,0)</f>
        <v>1</v>
      </c>
      <c r="M16" s="5">
        <f>IF(Test!N16="could",1,0)</f>
        <v>0</v>
      </c>
      <c r="N16" s="5">
        <f>IF(Test!O16="someone",1,0)</f>
        <v>0</v>
      </c>
      <c r="O16" s="5">
        <f>IF(Test!P16="still",1,0)</f>
        <v>1</v>
      </c>
      <c r="P16" s="5">
        <f>IF(Test!Q16="had drunk",1,0)</f>
        <v>1</v>
      </c>
      <c r="Q16" s="5">
        <f>IF(Test!R16="Shall",1,0)</f>
        <v>0</v>
      </c>
      <c r="R16" s="5">
        <f>IF(Test!S16="to see",1,0)</f>
        <v>1</v>
      </c>
      <c r="S16" s="5">
        <f>IF(Test!T16="isn't it",1,0)</f>
        <v>1</v>
      </c>
      <c r="T16" s="5">
        <f>IF(Test!U16="Who",1,0)</f>
        <v>1</v>
      </c>
      <c r="U16" s="5">
        <f>IF(Test!V16="would have passed",1,0)</f>
        <v>1</v>
      </c>
      <c r="V16" s="5">
        <f>IF(Test!W16="to invite",1,0)</f>
        <v>0</v>
      </c>
      <c r="W16" s="5">
        <f>IF(Test!X16="neither",1,0)</f>
        <v>0</v>
      </c>
      <c r="X16" s="5">
        <f>IF(Test!Y16="Neither do I",1,0)</f>
        <v>1</v>
      </c>
      <c r="Y16" s="5">
        <f>IF(Test!Z16="hasn't slept",1,0)</f>
        <v>0</v>
      </c>
      <c r="Z16" s="5">
        <f>IF(Test!AA16="don't they",1,0)</f>
        <v>1</v>
      </c>
      <c r="AA16" s="5">
        <f>IF(Test!AB16="would have",1,0)</f>
        <v>0</v>
      </c>
      <c r="AB16" s="5">
        <f>IF(Test!AC16="can't",1,0)</f>
        <v>1</v>
      </c>
      <c r="AC16" s="5">
        <f>IF(Test!AD16="just",1,0)</f>
        <v>1</v>
      </c>
      <c r="AD16" s="5">
        <f>IF(Test!AE16="anyone",1,0)</f>
        <v>1</v>
      </c>
      <c r="AE16" s="5">
        <f>IF(Test!AF16="most patient",1,0)</f>
        <v>1</v>
      </c>
      <c r="AF16" s="5">
        <f>IF(Test!AG16="am used",1,0)</f>
        <v>0</v>
      </c>
      <c r="AG16" s="5">
        <f>IF(Test!AH16="anything",1,0)</f>
        <v>1</v>
      </c>
      <c r="AH16" s="5">
        <f>IF(Test!AI16="will paint",1,0)</f>
        <v>0</v>
      </c>
      <c r="AI16" s="5">
        <f>IF(Test!AJ16="starts",1,0)</f>
        <v>1</v>
      </c>
      <c r="AJ16" s="5">
        <f>IF(Test!AK16="worrying",1,0)</f>
        <v>0</v>
      </c>
      <c r="AK16" s="5">
        <f>IF(Test!AL16="buying",1,0)</f>
        <v>1</v>
      </c>
      <c r="AL16" s="5">
        <f>IF(Test!AM16="had been working",1,0)</f>
        <v>0</v>
      </c>
      <c r="AM16" s="5">
        <f>IF(Test!AN16="all",1,0)</f>
        <v>1</v>
      </c>
      <c r="AN16" s="5">
        <f>IF(Test!AO16="older",1,0)</f>
        <v>1</v>
      </c>
      <c r="AO16" s="5">
        <f>IF(Test!AP16="a",1,0)</f>
        <v>1</v>
      </c>
      <c r="AP16" s="5">
        <f>IF(Test!AQ16="for",1,0)</f>
        <v>1</v>
      </c>
      <c r="AQ16" s="5">
        <f>IF(Test!AR16="on",1,0)</f>
        <v>1</v>
      </c>
      <c r="AR16" s="5">
        <f>IF(Test!AS16="on",1,0)</f>
        <v>0</v>
      </c>
      <c r="AS16" s="5">
        <f>IF(Test!AT16="out of",1,0)</f>
        <v>1</v>
      </c>
      <c r="AT16" s="5">
        <f>IF(Test!AU16="on",1,0)</f>
        <v>0</v>
      </c>
      <c r="AU16" s="5">
        <f>IF(Test!AV16="by",1,0)</f>
        <v>0</v>
      </c>
      <c r="AV16" s="7">
        <f t="shared" si="0"/>
        <v>29</v>
      </c>
      <c r="AW16" s="7" t="b">
        <f>Test!AX16</f>
        <v>0</v>
      </c>
      <c r="AX16" s="8">
        <v>1</v>
      </c>
      <c r="AY16" s="7" t="b">
        <f>Test!AY16</f>
        <v>0</v>
      </c>
      <c r="AZ16" s="8">
        <v>1</v>
      </c>
      <c r="BA16" s="7" t="b">
        <f>Test!AZ16</f>
        <v>1</v>
      </c>
      <c r="BB16" s="8">
        <v>1</v>
      </c>
      <c r="BC16" s="7" t="b">
        <f>Test!BA16</f>
        <v>1</v>
      </c>
      <c r="BD16" s="8">
        <v>0</v>
      </c>
      <c r="BE16" s="7" t="b">
        <f>Test!BB16</f>
        <v>0</v>
      </c>
      <c r="BF16" s="8">
        <v>0</v>
      </c>
      <c r="BG16" s="7" t="b">
        <f>Test!BC16</f>
        <v>1</v>
      </c>
      <c r="BH16" s="8">
        <v>0</v>
      </c>
      <c r="BI16" s="7" t="b">
        <f>Test!BD16</f>
        <v>1</v>
      </c>
      <c r="BJ16" s="8">
        <v>1</v>
      </c>
      <c r="BK16" s="7" t="b">
        <f>Test!BE16</f>
        <v>1</v>
      </c>
      <c r="BL16" s="8">
        <v>0</v>
      </c>
      <c r="BM16" s="7" t="b">
        <f>Test!BE16</f>
        <v>1</v>
      </c>
      <c r="BN16" s="8">
        <v>1</v>
      </c>
      <c r="BO16" s="7">
        <f t="shared" si="1"/>
        <v>5</v>
      </c>
      <c r="BP16" s="7">
        <f>IF(Test!BH16="conditional",1,0)</f>
        <v>0</v>
      </c>
      <c r="BQ16" s="7">
        <f>IF(Test!BI16="incorporate",1,0)</f>
        <v>0</v>
      </c>
      <c r="BR16" s="7">
        <f>IF(Test!BJ16="facilities",1,0)</f>
        <v>0</v>
      </c>
      <c r="BS16" s="7">
        <f>IF(Test!BK16="popular tourist attractions",1,0)</f>
        <v>0</v>
      </c>
      <c r="BT16" s="7">
        <f>IF(Test!BL16="in groups",1,0)</f>
        <v>0</v>
      </c>
      <c r="BU16" s="7">
        <f>IF(Test!BM16="a presentation",1,0)</f>
        <v>0</v>
      </c>
      <c r="BV16" s="7">
        <f>IF(Test!BN16="manage their time",1,0)</f>
        <v>0</v>
      </c>
      <c r="BW16" s="7">
        <f>IF(Test!BO16="upper-intermediate",1,0)</f>
        <v>1</v>
      </c>
      <c r="BX16" s="7">
        <f t="shared" si="2"/>
        <v>1</v>
      </c>
      <c r="BY16" s="5">
        <f t="shared" si="3"/>
        <v>35</v>
      </c>
      <c r="BZ16" s="5"/>
    </row>
    <row r="17" spans="48:76" ht="15.75" customHeight="1" x14ac:dyDescent="0.2">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row>
    <row r="18" spans="48:76" ht="15.75" customHeight="1" x14ac:dyDescent="0.2">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row>
    <row r="19" spans="48:76" ht="15.75" customHeight="1" x14ac:dyDescent="0.2">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row>
    <row r="20" spans="48:76" ht="15.75" customHeight="1" x14ac:dyDescent="0.2">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row>
    <row r="21" spans="48:76" ht="15.75" customHeight="1" x14ac:dyDescent="0.2">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48:76" ht="15.75" customHeight="1" x14ac:dyDescent="0.2">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row>
    <row r="23" spans="48:76" ht="15.75" customHeight="1" x14ac:dyDescent="0.2">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row>
    <row r="24" spans="48:76" ht="15.75" customHeight="1" x14ac:dyDescent="0.2">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row>
    <row r="25" spans="48:76" ht="15.75" customHeight="1" x14ac:dyDescent="0.2">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row>
    <row r="26" spans="48:76" ht="15.75" customHeight="1" x14ac:dyDescent="0.2">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row>
    <row r="27" spans="48:76" ht="15.75" customHeight="1" x14ac:dyDescent="0.2">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row>
    <row r="28" spans="48:76" ht="15.75" customHeight="1" x14ac:dyDescent="0.2">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row>
    <row r="29" spans="48:76" ht="15.75" customHeight="1" x14ac:dyDescent="0.2">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row>
    <row r="30" spans="48:76" ht="12.75" x14ac:dyDescent="0.2">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row>
    <row r="31" spans="48:76" ht="12.75" x14ac:dyDescent="0.2">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row>
    <row r="32" spans="48:76" ht="12.75" x14ac:dyDescent="0.2">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row>
    <row r="33" spans="48:76" ht="12.75" x14ac:dyDescent="0.2">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row>
    <row r="34" spans="48:76" ht="12.75" x14ac:dyDescent="0.2">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row>
    <row r="35" spans="48:76" ht="12.75" x14ac:dyDescent="0.2">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row>
    <row r="36" spans="48:76" ht="12.75" x14ac:dyDescent="0.2">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row>
    <row r="37" spans="48:76" ht="12.75" x14ac:dyDescent="0.2">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row>
    <row r="38" spans="48:76" ht="12.75" x14ac:dyDescent="0.2">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row>
    <row r="39" spans="48:76" ht="12.75" x14ac:dyDescent="0.2">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row>
    <row r="40" spans="48:76" ht="12.75" x14ac:dyDescent="0.2">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row>
    <row r="41" spans="48:76" ht="12.75" x14ac:dyDescent="0.2">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row>
    <row r="42" spans="48:76" ht="12.75" x14ac:dyDescent="0.2">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row>
    <row r="43" spans="48:76" ht="12.75" x14ac:dyDescent="0.2">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row>
    <row r="44" spans="48:76" ht="12.75" x14ac:dyDescent="0.2">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row>
    <row r="45" spans="48:76" ht="12.75" x14ac:dyDescent="0.2">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row>
    <row r="46" spans="48:76" ht="12.75" x14ac:dyDescent="0.2">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row>
    <row r="47" spans="48:76" ht="12.75" x14ac:dyDescent="0.2">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row>
    <row r="48" spans="48:76" ht="12.75" x14ac:dyDescent="0.2">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row>
    <row r="49" spans="48:76" ht="12.75" x14ac:dyDescent="0.2">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row>
    <row r="50" spans="48:76" ht="12.75" x14ac:dyDescent="0.2">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row>
    <row r="51" spans="48:76" ht="12.75" x14ac:dyDescent="0.2">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row>
    <row r="52" spans="48:76" ht="12.75" x14ac:dyDescent="0.2">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row>
    <row r="53" spans="48:76" ht="12.75" x14ac:dyDescent="0.2">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row>
    <row r="54" spans="48:76" ht="12.75" x14ac:dyDescent="0.2">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row>
    <row r="55" spans="48:76" ht="12.75" x14ac:dyDescent="0.2">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row>
    <row r="56" spans="48:76" ht="12.75" x14ac:dyDescent="0.2">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row>
    <row r="57" spans="48:76" ht="12.75" x14ac:dyDescent="0.2">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row>
    <row r="58" spans="48:76" ht="12.75" x14ac:dyDescent="0.2">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row>
    <row r="59" spans="48:76" ht="12.75" x14ac:dyDescent="0.2">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row>
    <row r="60" spans="48:76" ht="12.75" x14ac:dyDescent="0.2">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row>
    <row r="61" spans="48:76" ht="12.75" x14ac:dyDescent="0.2">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row>
    <row r="62" spans="48:76" ht="12.75" x14ac:dyDescent="0.2">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row>
    <row r="63" spans="48:76" ht="12.75" x14ac:dyDescent="0.2">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row>
    <row r="64" spans="48:76" ht="12.75" x14ac:dyDescent="0.2">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row>
    <row r="65" spans="48:76" ht="12.75" x14ac:dyDescent="0.2">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row>
    <row r="66" spans="48:76" ht="12.75" x14ac:dyDescent="0.2">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row>
    <row r="67" spans="48:76" ht="12.75" x14ac:dyDescent="0.2">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row>
    <row r="68" spans="48:76" ht="12.75" x14ac:dyDescent="0.2">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row>
    <row r="69" spans="48:76" ht="12.75" x14ac:dyDescent="0.2">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row>
    <row r="70" spans="48:76" ht="12.75" x14ac:dyDescent="0.2">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row>
    <row r="71" spans="48:76" ht="12.75" x14ac:dyDescent="0.2">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row>
    <row r="72" spans="48:76" ht="12.75" x14ac:dyDescent="0.2">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row>
    <row r="73" spans="48:76" ht="12.75" x14ac:dyDescent="0.2">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row>
    <row r="74" spans="48:76" ht="12.75" x14ac:dyDescent="0.2">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row>
    <row r="75" spans="48:76" ht="12.75" x14ac:dyDescent="0.2">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row>
    <row r="76" spans="48:76" ht="12.75" x14ac:dyDescent="0.2">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row>
    <row r="77" spans="48:76" ht="12.75" x14ac:dyDescent="0.2">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row>
    <row r="78" spans="48:76" ht="12.75" x14ac:dyDescent="0.2">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row>
    <row r="79" spans="48:76" ht="12.75" x14ac:dyDescent="0.2">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row>
    <row r="80" spans="48:76" ht="12.75" x14ac:dyDescent="0.2">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row>
    <row r="81" spans="48:76" ht="12.75" x14ac:dyDescent="0.2">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row>
    <row r="82" spans="48:76" ht="12.75" x14ac:dyDescent="0.2">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row>
    <row r="83" spans="48:76" ht="12.75" x14ac:dyDescent="0.2">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row>
    <row r="84" spans="48:76" ht="12.75" x14ac:dyDescent="0.2">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row>
    <row r="85" spans="48:76" ht="12.75" x14ac:dyDescent="0.2">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row>
    <row r="86" spans="48:76" ht="12.75" x14ac:dyDescent="0.2">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row>
    <row r="87" spans="48:76" ht="12.75" x14ac:dyDescent="0.2">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row>
    <row r="88" spans="48:76" ht="12.75" x14ac:dyDescent="0.2">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row>
    <row r="89" spans="48:76" ht="12.75" x14ac:dyDescent="0.2">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row>
    <row r="90" spans="48:76" ht="12.75" x14ac:dyDescent="0.2">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row>
    <row r="91" spans="48:76" ht="12.75" x14ac:dyDescent="0.2">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row>
    <row r="92" spans="48:76" ht="12.75" x14ac:dyDescent="0.2">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row>
    <row r="93" spans="48:76" ht="12.75" x14ac:dyDescent="0.2">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row>
    <row r="94" spans="48:76" ht="12.75" x14ac:dyDescent="0.2">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row>
    <row r="95" spans="48:76" ht="12.75" x14ac:dyDescent="0.2">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row>
    <row r="96" spans="48:76" ht="12.75" x14ac:dyDescent="0.2">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row>
    <row r="97" spans="48:76" ht="12.75" x14ac:dyDescent="0.2">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row>
    <row r="98" spans="48:76" ht="12.75" x14ac:dyDescent="0.2">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row>
    <row r="99" spans="48:76" ht="12.75" x14ac:dyDescent="0.2">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row>
    <row r="100" spans="48:76" ht="12.75" x14ac:dyDescent="0.2">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row>
    <row r="101" spans="48:76" ht="12.75" x14ac:dyDescent="0.2">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row>
    <row r="102" spans="48:76" ht="12.75" x14ac:dyDescent="0.2">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row>
    <row r="103" spans="48:76" ht="12.75" x14ac:dyDescent="0.2">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row>
    <row r="104" spans="48:76" ht="12.75" x14ac:dyDescent="0.2">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row>
    <row r="105" spans="48:76" ht="12.75" x14ac:dyDescent="0.2">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row>
    <row r="106" spans="48:76" ht="12.75" x14ac:dyDescent="0.2">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row>
    <row r="107" spans="48:76" ht="12.75" x14ac:dyDescent="0.2">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row>
    <row r="108" spans="48:76" ht="12.75" x14ac:dyDescent="0.2">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row>
    <row r="109" spans="48:76" ht="12.75" x14ac:dyDescent="0.2">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row>
    <row r="110" spans="48:76" ht="12.75" x14ac:dyDescent="0.2">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row>
    <row r="111" spans="48:76" ht="12.75" x14ac:dyDescent="0.2">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row>
    <row r="112" spans="48:76" ht="12.75" x14ac:dyDescent="0.2">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row>
    <row r="113" spans="48:76" ht="12.75" x14ac:dyDescent="0.2">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row>
    <row r="114" spans="48:76" ht="12.75" x14ac:dyDescent="0.2">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row>
    <row r="115" spans="48:76" ht="12.75" x14ac:dyDescent="0.2">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row>
    <row r="116" spans="48:76" ht="12.75" x14ac:dyDescent="0.2">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row>
    <row r="117" spans="48:76" ht="12.75" x14ac:dyDescent="0.2">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row>
    <row r="118" spans="48:76" ht="12.75" x14ac:dyDescent="0.2">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row>
    <row r="119" spans="48:76" ht="12.75" x14ac:dyDescent="0.2">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row>
    <row r="120" spans="48:76" ht="12.75" x14ac:dyDescent="0.2">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row>
    <row r="121" spans="48:76" ht="12.75" x14ac:dyDescent="0.2">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row>
    <row r="122" spans="48:76" ht="12.75" x14ac:dyDescent="0.2">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row>
    <row r="123" spans="48:76" ht="12.75" x14ac:dyDescent="0.2">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row>
    <row r="124" spans="48:76" ht="12.75" x14ac:dyDescent="0.2">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row>
    <row r="125" spans="48:76" ht="12.75" x14ac:dyDescent="0.2">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row>
    <row r="126" spans="48:76" ht="12.75" x14ac:dyDescent="0.2">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row>
    <row r="127" spans="48:76" ht="12.75" x14ac:dyDescent="0.2">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row>
    <row r="128" spans="48:76" ht="12.75" x14ac:dyDescent="0.2">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row>
    <row r="129" spans="48:76" ht="12.75" x14ac:dyDescent="0.2">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row>
    <row r="130" spans="48:76" ht="12.75" x14ac:dyDescent="0.2">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row>
    <row r="131" spans="48:76" ht="12.75" x14ac:dyDescent="0.2">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row>
    <row r="132" spans="48:76" ht="12.75" x14ac:dyDescent="0.2">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row>
    <row r="133" spans="48:76" ht="12.75" x14ac:dyDescent="0.2">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row>
    <row r="134" spans="48:76" ht="12.75" x14ac:dyDescent="0.2">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row>
    <row r="135" spans="48:76" ht="12.75" x14ac:dyDescent="0.2">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row>
    <row r="136" spans="48:76" ht="12.75" x14ac:dyDescent="0.2">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row>
    <row r="137" spans="48:76" ht="12.75" x14ac:dyDescent="0.2">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row>
    <row r="138" spans="48:76" ht="12.75" x14ac:dyDescent="0.2">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row>
    <row r="139" spans="48:76" ht="12.75" x14ac:dyDescent="0.2">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row>
    <row r="140" spans="48:76" ht="12.75" x14ac:dyDescent="0.2">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row>
    <row r="141" spans="48:76" ht="12.75" x14ac:dyDescent="0.2">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row>
    <row r="142" spans="48:76" ht="12.75" x14ac:dyDescent="0.2">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row>
    <row r="143" spans="48:76" ht="12.75" x14ac:dyDescent="0.2">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row>
    <row r="144" spans="48:76" ht="12.75" x14ac:dyDescent="0.2">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row>
    <row r="145" spans="48:76" ht="12.75" x14ac:dyDescent="0.2">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row>
    <row r="146" spans="48:76" ht="12.75" x14ac:dyDescent="0.2">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row>
    <row r="147" spans="48:76" ht="12.75" x14ac:dyDescent="0.2">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row>
    <row r="148" spans="48:76" ht="12.75" x14ac:dyDescent="0.2">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row>
    <row r="149" spans="48:76" ht="12.75" x14ac:dyDescent="0.2">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row>
    <row r="150" spans="48:76" ht="12.75" x14ac:dyDescent="0.2">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row>
    <row r="151" spans="48:76" ht="12.75" x14ac:dyDescent="0.2">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row>
    <row r="152" spans="48:76" ht="12.75" x14ac:dyDescent="0.2">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row>
    <row r="153" spans="48:76" ht="12.75" x14ac:dyDescent="0.2">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row>
    <row r="154" spans="48:76" ht="12.75" x14ac:dyDescent="0.2">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row>
    <row r="155" spans="48:76" ht="12.75" x14ac:dyDescent="0.2">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row>
    <row r="156" spans="48:76" ht="12.75" x14ac:dyDescent="0.2">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row>
    <row r="157" spans="48:76" ht="12.75" x14ac:dyDescent="0.2">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row>
    <row r="158" spans="48:76" ht="12.75" x14ac:dyDescent="0.2">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row>
    <row r="159" spans="48:76" ht="12.75" x14ac:dyDescent="0.2">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row>
    <row r="160" spans="48:76" ht="12.75" x14ac:dyDescent="0.2">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row>
    <row r="161" spans="48:76" ht="12.75" x14ac:dyDescent="0.2">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row>
    <row r="162" spans="48:76" ht="12.75" x14ac:dyDescent="0.2">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row>
    <row r="163" spans="48:76" ht="12.75" x14ac:dyDescent="0.2">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row>
    <row r="164" spans="48:76" ht="12.75" x14ac:dyDescent="0.2">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row>
    <row r="165" spans="48:76" ht="12.75" x14ac:dyDescent="0.2">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row>
    <row r="166" spans="48:76" ht="12.75" x14ac:dyDescent="0.2">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row>
    <row r="167" spans="48:76" ht="12.75" x14ac:dyDescent="0.2">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row>
    <row r="168" spans="48:76" ht="12.75" x14ac:dyDescent="0.2">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row>
    <row r="169" spans="48:76" ht="12.75" x14ac:dyDescent="0.2">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row>
    <row r="170" spans="48:76" ht="12.75" x14ac:dyDescent="0.2">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row>
    <row r="171" spans="48:76" ht="12.75" x14ac:dyDescent="0.2">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row>
    <row r="172" spans="48:76" ht="12.75" x14ac:dyDescent="0.2">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row>
    <row r="173" spans="48:76" ht="12.75" x14ac:dyDescent="0.2">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row>
    <row r="174" spans="48:76" ht="12.75" x14ac:dyDescent="0.2">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row>
    <row r="175" spans="48:76" ht="12.75" x14ac:dyDescent="0.2">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row>
    <row r="176" spans="48:76" ht="12.75" x14ac:dyDescent="0.2">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row>
    <row r="177" spans="48:76" ht="12.75" x14ac:dyDescent="0.2">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row>
    <row r="178" spans="48:76" ht="12.75" x14ac:dyDescent="0.2">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row>
    <row r="179" spans="48:76" ht="12.75" x14ac:dyDescent="0.2">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row>
    <row r="180" spans="48:76" ht="12.75" x14ac:dyDescent="0.2">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row>
    <row r="181" spans="48:76" ht="12.75" x14ac:dyDescent="0.2">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row>
    <row r="182" spans="48:76" ht="12.75" x14ac:dyDescent="0.2">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row>
    <row r="183" spans="48:76" ht="12.75" x14ac:dyDescent="0.2">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row>
    <row r="184" spans="48:76" ht="12.75" x14ac:dyDescent="0.2">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row>
    <row r="185" spans="48:76" ht="12.75" x14ac:dyDescent="0.2">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row>
    <row r="186" spans="48:76" ht="12.75" x14ac:dyDescent="0.2">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row>
    <row r="187" spans="48:76" ht="12.75" x14ac:dyDescent="0.2">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row>
    <row r="188" spans="48:76" ht="12.75" x14ac:dyDescent="0.2">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row>
    <row r="189" spans="48:76" ht="12.75" x14ac:dyDescent="0.2">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row>
    <row r="190" spans="48:76" ht="12.75" x14ac:dyDescent="0.2">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row>
    <row r="191" spans="48:76" ht="12.75" x14ac:dyDescent="0.2">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row>
    <row r="192" spans="48:76" ht="12.75" x14ac:dyDescent="0.2">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row>
    <row r="193" spans="48:76" ht="12.75" x14ac:dyDescent="0.2">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row>
    <row r="194" spans="48:76" ht="12.75" x14ac:dyDescent="0.2">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row>
    <row r="195" spans="48:76" ht="12.75" x14ac:dyDescent="0.2">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row>
    <row r="196" spans="48:76" ht="12.75" x14ac:dyDescent="0.2">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row>
    <row r="197" spans="48:76" ht="12.75" x14ac:dyDescent="0.2">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row>
    <row r="198" spans="48:76" ht="12.75" x14ac:dyDescent="0.2">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row>
    <row r="199" spans="48:76" ht="12.75" x14ac:dyDescent="0.2">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row>
    <row r="200" spans="48:76" ht="12.75" x14ac:dyDescent="0.2">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row>
    <row r="201" spans="48:76" ht="12.75" x14ac:dyDescent="0.2">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row>
    <row r="202" spans="48:76" ht="12.75" x14ac:dyDescent="0.2">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row>
    <row r="203" spans="48:76" ht="12.75" x14ac:dyDescent="0.2">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row>
    <row r="204" spans="48:76" ht="12.75" x14ac:dyDescent="0.2">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row>
    <row r="205" spans="48:76" ht="12.75" x14ac:dyDescent="0.2">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row>
    <row r="206" spans="48:76" ht="12.75" x14ac:dyDescent="0.2">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row>
    <row r="207" spans="48:76" ht="12.75" x14ac:dyDescent="0.2">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row>
    <row r="208" spans="48:76" ht="12.75" x14ac:dyDescent="0.2">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row>
    <row r="209" spans="48:76" ht="12.75" x14ac:dyDescent="0.2">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row>
    <row r="210" spans="48:76" ht="12.75" x14ac:dyDescent="0.2">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row>
    <row r="211" spans="48:76" ht="12.75" x14ac:dyDescent="0.2">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row>
    <row r="212" spans="48:76" ht="12.75" x14ac:dyDescent="0.2">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row>
    <row r="213" spans="48:76" ht="12.75" x14ac:dyDescent="0.2">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row>
    <row r="214" spans="48:76" ht="12.75" x14ac:dyDescent="0.2">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row>
    <row r="215" spans="48:76" ht="12.75" x14ac:dyDescent="0.2">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row>
    <row r="216" spans="48:76" ht="12.75" x14ac:dyDescent="0.2">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row>
    <row r="217" spans="48:76" ht="12.75" x14ac:dyDescent="0.2">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row>
    <row r="218" spans="48:76" ht="12.75" x14ac:dyDescent="0.2">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row>
    <row r="219" spans="48:76" ht="12.75" x14ac:dyDescent="0.2">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row>
    <row r="220" spans="48:76" ht="12.75" x14ac:dyDescent="0.2">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row>
    <row r="221" spans="48:76" ht="12.75" x14ac:dyDescent="0.2">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row>
    <row r="222" spans="48:76" ht="12.75" x14ac:dyDescent="0.2">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row>
    <row r="223" spans="48:76" ht="12.75" x14ac:dyDescent="0.2">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row>
    <row r="224" spans="48:76" ht="12.75" x14ac:dyDescent="0.2">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row>
    <row r="225" spans="48:76" ht="12.75" x14ac:dyDescent="0.2">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row>
    <row r="226" spans="48:76" ht="12.75" x14ac:dyDescent="0.2">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row>
    <row r="227" spans="48:76" ht="12.75" x14ac:dyDescent="0.2">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row>
    <row r="228" spans="48:76" ht="12.75" x14ac:dyDescent="0.2">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row>
    <row r="229" spans="48:76" ht="12.75" x14ac:dyDescent="0.2">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row>
    <row r="230" spans="48:76" ht="12.75" x14ac:dyDescent="0.2">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row>
    <row r="231" spans="48:76" ht="12.75" x14ac:dyDescent="0.2">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row>
    <row r="232" spans="48:76" ht="12.75" x14ac:dyDescent="0.2">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row>
    <row r="233" spans="48:76" ht="12.75" x14ac:dyDescent="0.2">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row>
    <row r="234" spans="48:76" ht="12.75" x14ac:dyDescent="0.2">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row>
    <row r="235" spans="48:76" ht="12.75" x14ac:dyDescent="0.2">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row>
    <row r="236" spans="48:76" ht="12.75" x14ac:dyDescent="0.2">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row>
    <row r="237" spans="48:76" ht="12.75" x14ac:dyDescent="0.2">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row>
    <row r="238" spans="48:76" ht="12.75" x14ac:dyDescent="0.2">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row>
    <row r="239" spans="48:76" ht="12.75" x14ac:dyDescent="0.2">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row>
    <row r="240" spans="48:76" ht="12.75" x14ac:dyDescent="0.2">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row>
    <row r="241" spans="48:76" ht="12.75" x14ac:dyDescent="0.2">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row>
    <row r="242" spans="48:76" ht="12.75" x14ac:dyDescent="0.2">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row>
    <row r="243" spans="48:76" ht="12.75" x14ac:dyDescent="0.2">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row>
    <row r="244" spans="48:76" ht="12.75" x14ac:dyDescent="0.2">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row>
    <row r="245" spans="48:76" ht="12.75" x14ac:dyDescent="0.2">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row>
    <row r="246" spans="48:76" ht="12.75" x14ac:dyDescent="0.2">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row>
    <row r="247" spans="48:76" ht="12.75" x14ac:dyDescent="0.2">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row>
    <row r="248" spans="48:76" ht="12.75" x14ac:dyDescent="0.2">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row>
    <row r="249" spans="48:76" ht="12.75" x14ac:dyDescent="0.2">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row>
    <row r="250" spans="48:76" ht="12.75" x14ac:dyDescent="0.2">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row>
    <row r="251" spans="48:76" ht="12.75" x14ac:dyDescent="0.2">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row>
    <row r="252" spans="48:76" ht="12.75" x14ac:dyDescent="0.2">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row>
    <row r="253" spans="48:76" ht="12.75" x14ac:dyDescent="0.2">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row>
    <row r="254" spans="48:76" ht="12.75" x14ac:dyDescent="0.2">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row>
    <row r="255" spans="48:76" ht="12.75" x14ac:dyDescent="0.2">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row>
    <row r="256" spans="48:76" ht="12.75" x14ac:dyDescent="0.2">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row>
    <row r="257" spans="48:76" ht="12.75" x14ac:dyDescent="0.2">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row>
    <row r="258" spans="48:76" ht="12.75" x14ac:dyDescent="0.2">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row>
    <row r="259" spans="48:76" ht="12.75" x14ac:dyDescent="0.2">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row>
    <row r="260" spans="48:76" ht="12.75" x14ac:dyDescent="0.2">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row>
    <row r="261" spans="48:76" ht="12.75" x14ac:dyDescent="0.2">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row>
    <row r="262" spans="48:76" ht="12.75" x14ac:dyDescent="0.2">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row>
    <row r="263" spans="48:76" ht="12.75" x14ac:dyDescent="0.2">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row>
    <row r="264" spans="48:76" ht="12.75" x14ac:dyDescent="0.2">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row>
    <row r="265" spans="48:76" ht="12.75" x14ac:dyDescent="0.2">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row>
    <row r="266" spans="48:76" ht="12.75" x14ac:dyDescent="0.2">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row>
    <row r="267" spans="48:76" ht="12.75" x14ac:dyDescent="0.2">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row>
    <row r="268" spans="48:76" ht="12.75" x14ac:dyDescent="0.2">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row>
    <row r="269" spans="48:76" ht="12.75" x14ac:dyDescent="0.2">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row>
    <row r="270" spans="48:76" ht="12.75" x14ac:dyDescent="0.2">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row>
    <row r="271" spans="48:76" ht="12.75" x14ac:dyDescent="0.2">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row>
    <row r="272" spans="48:76" ht="12.75" x14ac:dyDescent="0.2">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row>
    <row r="273" spans="48:76" ht="12.75" x14ac:dyDescent="0.2">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row>
    <row r="274" spans="48:76" ht="12.75" x14ac:dyDescent="0.2">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row>
    <row r="275" spans="48:76" ht="12.75" x14ac:dyDescent="0.2">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row>
    <row r="276" spans="48:76" ht="12.75" x14ac:dyDescent="0.2">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row>
    <row r="277" spans="48:76" ht="12.75" x14ac:dyDescent="0.2">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row>
    <row r="278" spans="48:76" ht="12.75" x14ac:dyDescent="0.2">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row>
    <row r="279" spans="48:76" ht="12.75" x14ac:dyDescent="0.2">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row>
    <row r="280" spans="48:76" ht="12.75" x14ac:dyDescent="0.2">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row>
    <row r="281" spans="48:76" ht="12.75" x14ac:dyDescent="0.2">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row>
    <row r="282" spans="48:76" ht="12.75" x14ac:dyDescent="0.2">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row>
    <row r="283" spans="48:76" ht="12.75" x14ac:dyDescent="0.2">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row>
    <row r="284" spans="48:76" ht="12.75" x14ac:dyDescent="0.2">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row>
    <row r="285" spans="48:76" ht="12.75" x14ac:dyDescent="0.2">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row>
    <row r="286" spans="48:76" ht="12.75" x14ac:dyDescent="0.2">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row>
    <row r="287" spans="48:76" ht="12.75" x14ac:dyDescent="0.2">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row>
    <row r="288" spans="48:76" ht="12.75" x14ac:dyDescent="0.2">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row>
    <row r="289" spans="48:76" ht="12.75" x14ac:dyDescent="0.2">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row>
    <row r="290" spans="48:76" ht="12.75" x14ac:dyDescent="0.2">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row>
    <row r="291" spans="48:76" ht="12.75" x14ac:dyDescent="0.2">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row>
    <row r="292" spans="48:76" ht="12.75" x14ac:dyDescent="0.2">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row>
    <row r="293" spans="48:76" ht="12.75" x14ac:dyDescent="0.2">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row>
    <row r="294" spans="48:76" ht="12.75" x14ac:dyDescent="0.2">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row>
    <row r="295" spans="48:76" ht="12.75" x14ac:dyDescent="0.2">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row>
    <row r="296" spans="48:76" ht="12.75" x14ac:dyDescent="0.2">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row>
    <row r="297" spans="48:76" ht="12.75" x14ac:dyDescent="0.2">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row>
    <row r="298" spans="48:76" ht="12.75" x14ac:dyDescent="0.2">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row>
    <row r="299" spans="48:76" ht="12.75" x14ac:dyDescent="0.2">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row>
    <row r="300" spans="48:76" ht="12.75" x14ac:dyDescent="0.2">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row>
    <row r="301" spans="48:76" ht="12.75" x14ac:dyDescent="0.2">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row>
    <row r="302" spans="48:76" ht="12.75" x14ac:dyDescent="0.2">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row>
    <row r="303" spans="48:76" ht="12.75" x14ac:dyDescent="0.2">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row>
    <row r="304" spans="48:76" ht="12.75" x14ac:dyDescent="0.2">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row>
    <row r="305" spans="48:76" ht="12.75" x14ac:dyDescent="0.2">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row>
    <row r="306" spans="48:76" ht="12.75" x14ac:dyDescent="0.2">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row>
    <row r="307" spans="48:76" ht="12.75" x14ac:dyDescent="0.2">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row>
    <row r="308" spans="48:76" ht="12.75" x14ac:dyDescent="0.2">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row>
    <row r="309" spans="48:76" ht="12.75" x14ac:dyDescent="0.2">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row>
    <row r="310" spans="48:76" ht="12.75" x14ac:dyDescent="0.2">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row>
    <row r="311" spans="48:76" ht="12.75" x14ac:dyDescent="0.2">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row>
    <row r="312" spans="48:76" ht="12.75" x14ac:dyDescent="0.2">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row>
    <row r="313" spans="48:76" ht="12.75" x14ac:dyDescent="0.2">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row>
    <row r="314" spans="48:76" ht="12.75" x14ac:dyDescent="0.2">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row>
    <row r="315" spans="48:76" ht="12.75" x14ac:dyDescent="0.2">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row>
    <row r="316" spans="48:76" ht="12.75" x14ac:dyDescent="0.2">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row>
    <row r="317" spans="48:76" ht="12.75" x14ac:dyDescent="0.2">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row>
    <row r="318" spans="48:76" ht="12.75" x14ac:dyDescent="0.2">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row>
    <row r="319" spans="48:76" ht="12.75" x14ac:dyDescent="0.2">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row>
    <row r="320" spans="48:76" ht="12.75" x14ac:dyDescent="0.2">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row>
    <row r="321" spans="48:76" ht="12.75" x14ac:dyDescent="0.2">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row>
    <row r="322" spans="48:76" ht="12.75" x14ac:dyDescent="0.2">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row>
    <row r="323" spans="48:76" ht="12.75" x14ac:dyDescent="0.2">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row>
    <row r="324" spans="48:76" ht="12.75" x14ac:dyDescent="0.2">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row>
    <row r="325" spans="48:76" ht="12.75" x14ac:dyDescent="0.2">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row>
    <row r="326" spans="48:76" ht="12.75" x14ac:dyDescent="0.2">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row>
    <row r="327" spans="48:76" ht="12.75" x14ac:dyDescent="0.2">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row>
    <row r="328" spans="48:76" ht="12.75" x14ac:dyDescent="0.2">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row>
    <row r="329" spans="48:76" ht="12.75" x14ac:dyDescent="0.2">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row>
    <row r="330" spans="48:76" ht="12.75" x14ac:dyDescent="0.2">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row>
    <row r="331" spans="48:76" ht="12.75" x14ac:dyDescent="0.2">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row>
    <row r="332" spans="48:76" ht="12.75" x14ac:dyDescent="0.2">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row>
    <row r="333" spans="48:76" ht="12.75" x14ac:dyDescent="0.2">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row>
    <row r="334" spans="48:76" ht="12.75" x14ac:dyDescent="0.2">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row>
    <row r="335" spans="48:76" ht="12.75" x14ac:dyDescent="0.2">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row>
    <row r="336" spans="48:76" ht="12.75" x14ac:dyDescent="0.2">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row>
    <row r="337" spans="48:76" ht="12.75" x14ac:dyDescent="0.2">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row>
    <row r="338" spans="48:76" ht="12.75" x14ac:dyDescent="0.2">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row>
    <row r="339" spans="48:76" ht="12.75" x14ac:dyDescent="0.2">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row>
    <row r="340" spans="48:76" ht="12.75" x14ac:dyDescent="0.2">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row>
    <row r="341" spans="48:76" ht="12.75" x14ac:dyDescent="0.2">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row>
    <row r="342" spans="48:76" ht="12.75" x14ac:dyDescent="0.2">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row>
    <row r="343" spans="48:76" ht="12.75" x14ac:dyDescent="0.2">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row>
    <row r="344" spans="48:76" ht="12.75" x14ac:dyDescent="0.2">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row>
    <row r="345" spans="48:76" ht="12.75" x14ac:dyDescent="0.2">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row>
    <row r="346" spans="48:76" ht="12.75" x14ac:dyDescent="0.2">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row>
    <row r="347" spans="48:76" ht="12.75" x14ac:dyDescent="0.2">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row>
    <row r="348" spans="48:76" ht="12.75" x14ac:dyDescent="0.2">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row>
    <row r="349" spans="48:76" ht="12.75" x14ac:dyDescent="0.2">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row>
    <row r="350" spans="48:76" ht="12.75" x14ac:dyDescent="0.2">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row>
    <row r="351" spans="48:76" ht="12.75" x14ac:dyDescent="0.2">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row>
    <row r="352" spans="48:76" ht="12.75" x14ac:dyDescent="0.2">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row>
    <row r="353" spans="48:76" ht="12.75" x14ac:dyDescent="0.2">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row>
    <row r="354" spans="48:76" ht="12.75" x14ac:dyDescent="0.2">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row>
    <row r="355" spans="48:76" ht="12.75" x14ac:dyDescent="0.2">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row>
    <row r="356" spans="48:76" ht="12.75" x14ac:dyDescent="0.2">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row>
    <row r="357" spans="48:76" ht="12.75" x14ac:dyDescent="0.2">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row>
    <row r="358" spans="48:76" ht="12.75" x14ac:dyDescent="0.2">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row>
    <row r="359" spans="48:76" ht="12.75" x14ac:dyDescent="0.2">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row>
    <row r="360" spans="48:76" ht="12.75" x14ac:dyDescent="0.2">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row>
    <row r="361" spans="48:76" ht="12.75" x14ac:dyDescent="0.2">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row>
    <row r="362" spans="48:76" ht="12.75" x14ac:dyDescent="0.2">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row>
    <row r="363" spans="48:76" ht="12.75" x14ac:dyDescent="0.2">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row>
    <row r="364" spans="48:76" ht="12.75" x14ac:dyDescent="0.2">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row>
    <row r="365" spans="48:76" ht="12.75" x14ac:dyDescent="0.2">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row>
    <row r="366" spans="48:76" ht="12.75" x14ac:dyDescent="0.2">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row>
    <row r="367" spans="48:76" ht="12.75" x14ac:dyDescent="0.2">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row>
    <row r="368" spans="48:76" ht="12.75" x14ac:dyDescent="0.2">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row>
    <row r="369" spans="48:76" ht="12.75" x14ac:dyDescent="0.2">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row>
    <row r="370" spans="48:76" ht="12.75" x14ac:dyDescent="0.2">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row>
    <row r="371" spans="48:76" ht="12.75" x14ac:dyDescent="0.2">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row>
    <row r="372" spans="48:76" ht="12.75" x14ac:dyDescent="0.2">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row>
    <row r="373" spans="48:76" ht="12.75" x14ac:dyDescent="0.2">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row>
    <row r="374" spans="48:76" ht="12.75" x14ac:dyDescent="0.2">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row>
    <row r="375" spans="48:76" ht="12.75" x14ac:dyDescent="0.2">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row>
    <row r="376" spans="48:76" ht="12.75" x14ac:dyDescent="0.2">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row>
    <row r="377" spans="48:76" ht="12.75" x14ac:dyDescent="0.2">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row>
    <row r="378" spans="48:76" ht="12.75" x14ac:dyDescent="0.2">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row>
    <row r="379" spans="48:76" ht="12.75" x14ac:dyDescent="0.2">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row>
    <row r="380" spans="48:76" ht="12.75" x14ac:dyDescent="0.2">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row>
    <row r="381" spans="48:76" ht="12.75" x14ac:dyDescent="0.2">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row>
    <row r="382" spans="48:76" ht="12.75" x14ac:dyDescent="0.2">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row>
    <row r="383" spans="48:76" ht="12.75" x14ac:dyDescent="0.2">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row>
    <row r="384" spans="48:76" ht="12.75" x14ac:dyDescent="0.2">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row>
    <row r="385" spans="48:76" ht="12.75" x14ac:dyDescent="0.2">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row>
    <row r="386" spans="48:76" ht="12.75" x14ac:dyDescent="0.2">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row>
    <row r="387" spans="48:76" ht="12.75" x14ac:dyDescent="0.2">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row>
    <row r="388" spans="48:76" ht="12.75" x14ac:dyDescent="0.2">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row>
    <row r="389" spans="48:76" ht="12.75" x14ac:dyDescent="0.2">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row>
    <row r="390" spans="48:76" ht="12.75" x14ac:dyDescent="0.2">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row>
    <row r="391" spans="48:76" ht="12.75" x14ac:dyDescent="0.2">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c r="BX391" s="4"/>
    </row>
    <row r="392" spans="48:76" ht="12.75" x14ac:dyDescent="0.2">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row>
    <row r="393" spans="48:76" ht="12.75" x14ac:dyDescent="0.2">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c r="BX393" s="4"/>
    </row>
    <row r="394" spans="48:76" ht="12.75" x14ac:dyDescent="0.2">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c r="BX394" s="4"/>
    </row>
    <row r="395" spans="48:76" ht="12.75" x14ac:dyDescent="0.2">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c r="BX395" s="4"/>
    </row>
    <row r="396" spans="48:76" ht="12.75" x14ac:dyDescent="0.2">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c r="BX396" s="4"/>
    </row>
    <row r="397" spans="48:76" ht="12.75" x14ac:dyDescent="0.2">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c r="BX397" s="4"/>
    </row>
    <row r="398" spans="48:76" ht="12.75" x14ac:dyDescent="0.2">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c r="BX398" s="4"/>
    </row>
    <row r="399" spans="48:76" ht="12.75" x14ac:dyDescent="0.2">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c r="BX399" s="4"/>
    </row>
    <row r="400" spans="48:76" ht="12.75" x14ac:dyDescent="0.2">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c r="BX400" s="4"/>
    </row>
    <row r="401" spans="48:76" ht="12.75" x14ac:dyDescent="0.2">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row>
    <row r="402" spans="48:76" ht="12.75" x14ac:dyDescent="0.2">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row>
    <row r="403" spans="48:76" ht="12.75" x14ac:dyDescent="0.2">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row>
    <row r="404" spans="48:76" ht="12.75" x14ac:dyDescent="0.2">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row>
    <row r="405" spans="48:76" ht="12.75" x14ac:dyDescent="0.2">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row>
    <row r="406" spans="48:76" ht="12.75" x14ac:dyDescent="0.2">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row>
    <row r="407" spans="48:76" ht="12.75" x14ac:dyDescent="0.2">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row>
    <row r="408" spans="48:76" ht="12.75" x14ac:dyDescent="0.2">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row>
    <row r="409" spans="48:76" ht="12.75" x14ac:dyDescent="0.2">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row>
    <row r="410" spans="48:76" ht="12.75" x14ac:dyDescent="0.2">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row>
    <row r="411" spans="48:76" ht="12.75" x14ac:dyDescent="0.2">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row>
    <row r="412" spans="48:76" ht="12.75" x14ac:dyDescent="0.2">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row>
    <row r="413" spans="48:76" ht="12.75" x14ac:dyDescent="0.2">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row>
    <row r="414" spans="48:76" ht="12.75" x14ac:dyDescent="0.2">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row>
    <row r="415" spans="48:76" ht="12.75" x14ac:dyDescent="0.2">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row>
    <row r="416" spans="48:76" ht="12.75" x14ac:dyDescent="0.2">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row>
    <row r="417" spans="48:76" ht="12.75" x14ac:dyDescent="0.2">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row>
    <row r="418" spans="48:76" ht="12.75" x14ac:dyDescent="0.2">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row>
    <row r="419" spans="48:76" ht="12.75" x14ac:dyDescent="0.2">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row>
    <row r="420" spans="48:76" ht="12.75" x14ac:dyDescent="0.2">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row>
    <row r="421" spans="48:76" ht="12.75" x14ac:dyDescent="0.2">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row>
    <row r="422" spans="48:76" ht="12.75" x14ac:dyDescent="0.2">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row>
    <row r="423" spans="48:76" ht="12.75" x14ac:dyDescent="0.2">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row>
    <row r="424" spans="48:76" ht="12.75" x14ac:dyDescent="0.2">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row>
    <row r="425" spans="48:76" ht="12.75" x14ac:dyDescent="0.2">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row>
    <row r="426" spans="48:76" ht="12.75" x14ac:dyDescent="0.2">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row>
    <row r="427" spans="48:76" ht="12.75" x14ac:dyDescent="0.2">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row>
    <row r="428" spans="48:76" ht="12.75" x14ac:dyDescent="0.2">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row>
    <row r="429" spans="48:76" ht="12.75" x14ac:dyDescent="0.2">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row>
    <row r="430" spans="48:76" ht="12.75" x14ac:dyDescent="0.2">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row>
    <row r="431" spans="48:76" ht="12.75" x14ac:dyDescent="0.2">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row>
    <row r="432" spans="48:76" ht="12.75" x14ac:dyDescent="0.2">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row>
    <row r="433" spans="48:76" ht="12.75" x14ac:dyDescent="0.2">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row>
    <row r="434" spans="48:76" ht="12.75" x14ac:dyDescent="0.2">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row>
    <row r="435" spans="48:76" ht="12.75" x14ac:dyDescent="0.2">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c r="BX435" s="4"/>
    </row>
    <row r="436" spans="48:76" ht="12.75" x14ac:dyDescent="0.2">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c r="BX436" s="4"/>
    </row>
    <row r="437" spans="48:76" ht="12.75" x14ac:dyDescent="0.2">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c r="BX437" s="4"/>
    </row>
    <row r="438" spans="48:76" ht="12.75" x14ac:dyDescent="0.2">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c r="BX438" s="4"/>
    </row>
    <row r="439" spans="48:76" ht="12.75" x14ac:dyDescent="0.2">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row>
    <row r="440" spans="48:76" ht="12.75" x14ac:dyDescent="0.2">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c r="BX440" s="4"/>
    </row>
    <row r="441" spans="48:76" ht="12.75" x14ac:dyDescent="0.2">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row>
    <row r="442" spans="48:76" ht="12.75" x14ac:dyDescent="0.2">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row>
    <row r="443" spans="48:76" ht="12.75" x14ac:dyDescent="0.2">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c r="BX443" s="4"/>
    </row>
    <row r="444" spans="48:76" ht="12.75" x14ac:dyDescent="0.2">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c r="BX444" s="4"/>
    </row>
    <row r="445" spans="48:76" ht="12.75" x14ac:dyDescent="0.2">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c r="BX445" s="4"/>
    </row>
    <row r="446" spans="48:76" ht="12.75" x14ac:dyDescent="0.2">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c r="BX446" s="4"/>
    </row>
    <row r="447" spans="48:76" ht="12.75" x14ac:dyDescent="0.2">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c r="BX447" s="4"/>
    </row>
    <row r="448" spans="48:76" ht="12.75" x14ac:dyDescent="0.2">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c r="BX448" s="4"/>
    </row>
    <row r="449" spans="48:76" ht="12.75" x14ac:dyDescent="0.2">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c r="BX449" s="4"/>
    </row>
    <row r="450" spans="48:76" ht="12.75" x14ac:dyDescent="0.2">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c r="BX450" s="4"/>
    </row>
    <row r="451" spans="48:76" ht="12.75" x14ac:dyDescent="0.2">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c r="BX451" s="4"/>
    </row>
    <row r="452" spans="48:76" ht="12.75" x14ac:dyDescent="0.2">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row>
    <row r="453" spans="48:76" ht="12.75" x14ac:dyDescent="0.2">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row>
    <row r="454" spans="48:76" ht="12.75" x14ac:dyDescent="0.2">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row>
    <row r="455" spans="48:76" ht="12.75" x14ac:dyDescent="0.2">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row>
    <row r="456" spans="48:76" ht="12.75" x14ac:dyDescent="0.2">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row>
    <row r="457" spans="48:76" ht="12.75" x14ac:dyDescent="0.2">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row>
    <row r="458" spans="48:76" ht="12.75" x14ac:dyDescent="0.2">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row>
    <row r="459" spans="48:76" ht="12.75" x14ac:dyDescent="0.2">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row>
    <row r="460" spans="48:76" ht="12.75" x14ac:dyDescent="0.2">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row>
    <row r="461" spans="48:76" ht="12.75" x14ac:dyDescent="0.2">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row>
    <row r="462" spans="48:76" ht="12.75" x14ac:dyDescent="0.2">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row>
    <row r="463" spans="48:76" ht="12.75" x14ac:dyDescent="0.2">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row>
    <row r="464" spans="48:76" ht="12.75" x14ac:dyDescent="0.2">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row>
    <row r="465" spans="48:76" ht="12.75" x14ac:dyDescent="0.2">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row>
    <row r="466" spans="48:76" ht="12.75" x14ac:dyDescent="0.2">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row>
    <row r="467" spans="48:76" ht="12.75" x14ac:dyDescent="0.2">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row>
    <row r="468" spans="48:76" ht="12.75" x14ac:dyDescent="0.2">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row>
    <row r="469" spans="48:76" ht="12.75" x14ac:dyDescent="0.2">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row>
    <row r="470" spans="48:76" ht="12.75" x14ac:dyDescent="0.2">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row>
    <row r="471" spans="48:76" ht="12.75" x14ac:dyDescent="0.2">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row>
    <row r="472" spans="48:76" ht="12.75" x14ac:dyDescent="0.2">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row>
    <row r="473" spans="48:76" ht="12.75" x14ac:dyDescent="0.2">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row>
    <row r="474" spans="48:76" ht="12.75" x14ac:dyDescent="0.2">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row>
    <row r="475" spans="48:76" ht="12.75" x14ac:dyDescent="0.2">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row>
    <row r="476" spans="48:76" ht="12.75" x14ac:dyDescent="0.2">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row>
    <row r="477" spans="48:76" ht="12.75" x14ac:dyDescent="0.2">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row>
    <row r="478" spans="48:76" ht="12.75" x14ac:dyDescent="0.2">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row>
    <row r="479" spans="48:76" ht="12.75" x14ac:dyDescent="0.2">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row>
    <row r="480" spans="48:76" ht="12.75" x14ac:dyDescent="0.2">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row>
    <row r="481" spans="48:76" ht="12.75" x14ac:dyDescent="0.2">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row>
    <row r="482" spans="48:76" ht="12.75" x14ac:dyDescent="0.2">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row>
    <row r="483" spans="48:76" ht="12.75" x14ac:dyDescent="0.2">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row>
    <row r="484" spans="48:76" ht="12.75" x14ac:dyDescent="0.2">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row>
    <row r="485" spans="48:76" ht="12.75" x14ac:dyDescent="0.2">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row>
    <row r="486" spans="48:76" ht="12.75" x14ac:dyDescent="0.2">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row>
    <row r="487" spans="48:76" ht="12.75" x14ac:dyDescent="0.2">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row>
    <row r="488" spans="48:76" ht="12.75" x14ac:dyDescent="0.2">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row>
    <row r="489" spans="48:76" ht="12.75" x14ac:dyDescent="0.2">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row>
    <row r="490" spans="48:76" ht="12.75" x14ac:dyDescent="0.2">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row>
    <row r="491" spans="48:76" ht="12.75" x14ac:dyDescent="0.2">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row>
    <row r="492" spans="48:76" ht="12.75" x14ac:dyDescent="0.2">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row>
    <row r="493" spans="48:76" ht="12.75" x14ac:dyDescent="0.2">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row>
    <row r="494" spans="48:76" ht="12.75" x14ac:dyDescent="0.2">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row>
    <row r="495" spans="48:76" ht="12.75" x14ac:dyDescent="0.2">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row>
    <row r="496" spans="48:76" ht="12.75" x14ac:dyDescent="0.2">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row>
    <row r="497" spans="48:76" ht="12.75" x14ac:dyDescent="0.2">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row>
    <row r="498" spans="48:76" ht="12.75" x14ac:dyDescent="0.2">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row>
    <row r="499" spans="48:76" ht="12.75" x14ac:dyDescent="0.2">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row>
    <row r="500" spans="48:76" ht="12.75" x14ac:dyDescent="0.2">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row>
    <row r="501" spans="48:76" ht="12.75" x14ac:dyDescent="0.2">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row>
    <row r="502" spans="48:76" ht="12.75" x14ac:dyDescent="0.2">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row>
    <row r="503" spans="48:76" ht="12.75" x14ac:dyDescent="0.2">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row>
    <row r="504" spans="48:76" ht="12.75" x14ac:dyDescent="0.2">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row>
    <row r="505" spans="48:76" ht="12.75" x14ac:dyDescent="0.2">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row>
    <row r="506" spans="48:76" ht="12.75" x14ac:dyDescent="0.2">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row>
    <row r="507" spans="48:76" ht="12.75" x14ac:dyDescent="0.2">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row>
    <row r="508" spans="48:76" ht="12.75" x14ac:dyDescent="0.2">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row>
    <row r="509" spans="48:76" ht="12.75" x14ac:dyDescent="0.2">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row>
    <row r="510" spans="48:76" ht="12.75" x14ac:dyDescent="0.2">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row>
    <row r="511" spans="48:76" ht="12.75" x14ac:dyDescent="0.2">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row>
    <row r="512" spans="48:76" ht="12.75" x14ac:dyDescent="0.2">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row>
    <row r="513" spans="48:76" ht="12.75" x14ac:dyDescent="0.2">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row>
    <row r="514" spans="48:76" ht="12.75" x14ac:dyDescent="0.2">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row>
    <row r="515" spans="48:76" ht="12.75" x14ac:dyDescent="0.2">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row>
    <row r="516" spans="48:76" ht="12.75" x14ac:dyDescent="0.2">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row>
    <row r="517" spans="48:76" ht="12.75" x14ac:dyDescent="0.2">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row>
    <row r="518" spans="48:76" ht="12.75" x14ac:dyDescent="0.2">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row>
    <row r="519" spans="48:76" ht="12.75" x14ac:dyDescent="0.2">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row>
    <row r="520" spans="48:76" ht="12.75" x14ac:dyDescent="0.2">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row>
    <row r="521" spans="48:76" ht="12.75" x14ac:dyDescent="0.2">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row>
    <row r="522" spans="48:76" ht="12.75" x14ac:dyDescent="0.2">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row>
    <row r="523" spans="48:76" ht="12.75" x14ac:dyDescent="0.2">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row>
    <row r="524" spans="48:76" ht="12.75" x14ac:dyDescent="0.2">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row>
    <row r="525" spans="48:76" ht="12.75" x14ac:dyDescent="0.2">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row>
    <row r="526" spans="48:76" ht="12.75" x14ac:dyDescent="0.2">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row>
    <row r="527" spans="48:76" ht="12.75" x14ac:dyDescent="0.2">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row>
    <row r="528" spans="48:76" ht="12.75" x14ac:dyDescent="0.2">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row>
    <row r="529" spans="48:76" ht="12.75" x14ac:dyDescent="0.2">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row>
    <row r="530" spans="48:76" ht="12.75" x14ac:dyDescent="0.2">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row>
    <row r="531" spans="48:76" ht="12.75" x14ac:dyDescent="0.2">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row>
    <row r="532" spans="48:76" ht="12.75" x14ac:dyDescent="0.2">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row>
    <row r="533" spans="48:76" ht="12.75" x14ac:dyDescent="0.2">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row>
    <row r="534" spans="48:76" ht="12.75" x14ac:dyDescent="0.2">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row>
    <row r="535" spans="48:76" ht="12.75" x14ac:dyDescent="0.2">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row>
    <row r="536" spans="48:76" ht="12.75" x14ac:dyDescent="0.2">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row>
    <row r="537" spans="48:76" ht="12.75" x14ac:dyDescent="0.2">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row>
    <row r="538" spans="48:76" ht="12.75" x14ac:dyDescent="0.2">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row>
    <row r="539" spans="48:76" ht="12.75" x14ac:dyDescent="0.2">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row>
    <row r="540" spans="48:76" ht="12.75" x14ac:dyDescent="0.2">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row>
    <row r="541" spans="48:76" ht="12.75" x14ac:dyDescent="0.2">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row>
    <row r="542" spans="48:76" ht="12.75" x14ac:dyDescent="0.2">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row>
    <row r="543" spans="48:76" ht="12.75" x14ac:dyDescent="0.2">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row>
    <row r="544" spans="48:76" ht="12.75" x14ac:dyDescent="0.2">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row>
    <row r="545" spans="48:76" ht="12.75" x14ac:dyDescent="0.2">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row>
    <row r="546" spans="48:76" ht="12.75" x14ac:dyDescent="0.2">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row>
    <row r="547" spans="48:76" ht="12.75" x14ac:dyDescent="0.2">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row>
    <row r="548" spans="48:76" ht="12.75" x14ac:dyDescent="0.2">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row>
    <row r="549" spans="48:76" ht="12.75" x14ac:dyDescent="0.2">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row>
    <row r="550" spans="48:76" ht="12.75" x14ac:dyDescent="0.2">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row>
    <row r="551" spans="48:76" ht="12.75" x14ac:dyDescent="0.2">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row>
    <row r="552" spans="48:76" ht="12.75" x14ac:dyDescent="0.2">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row>
    <row r="553" spans="48:76" ht="12.75" x14ac:dyDescent="0.2">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row>
    <row r="554" spans="48:76" ht="12.75" x14ac:dyDescent="0.2">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row>
    <row r="555" spans="48:76" ht="12.75" x14ac:dyDescent="0.2">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row>
    <row r="556" spans="48:76" ht="12.75" x14ac:dyDescent="0.2">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row>
    <row r="557" spans="48:76" ht="12.75" x14ac:dyDescent="0.2">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row>
    <row r="558" spans="48:76" ht="12.75" x14ac:dyDescent="0.2">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row>
    <row r="559" spans="48:76" ht="12.75" x14ac:dyDescent="0.2">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row>
    <row r="560" spans="48:76" ht="12.75" x14ac:dyDescent="0.2">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row>
    <row r="561" spans="48:76" ht="12.75" x14ac:dyDescent="0.2">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row>
    <row r="562" spans="48:76" ht="12.75" x14ac:dyDescent="0.2">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row>
    <row r="563" spans="48:76" ht="12.75" x14ac:dyDescent="0.2">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row>
    <row r="564" spans="48:76" ht="12.75" x14ac:dyDescent="0.2">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row>
    <row r="565" spans="48:76" ht="12.75" x14ac:dyDescent="0.2">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row>
    <row r="566" spans="48:76" ht="12.75" x14ac:dyDescent="0.2">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row>
    <row r="567" spans="48:76" ht="12.75" x14ac:dyDescent="0.2">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row>
    <row r="568" spans="48:76" ht="12.75" x14ac:dyDescent="0.2">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row>
    <row r="569" spans="48:76" ht="12.75" x14ac:dyDescent="0.2">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row>
    <row r="570" spans="48:76" ht="12.75" x14ac:dyDescent="0.2">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row>
    <row r="571" spans="48:76" ht="12.75" x14ac:dyDescent="0.2">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row>
    <row r="572" spans="48:76" ht="12.75" x14ac:dyDescent="0.2">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row>
    <row r="573" spans="48:76" ht="12.75" x14ac:dyDescent="0.2">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row>
    <row r="574" spans="48:76" ht="12.75" x14ac:dyDescent="0.2">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row>
    <row r="575" spans="48:76" ht="12.75" x14ac:dyDescent="0.2">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row>
    <row r="576" spans="48:76" ht="12.75" x14ac:dyDescent="0.2">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row>
    <row r="577" spans="48:76" ht="12.75" x14ac:dyDescent="0.2">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row>
    <row r="578" spans="48:76" ht="12.75" x14ac:dyDescent="0.2">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row>
    <row r="579" spans="48:76" ht="12.75" x14ac:dyDescent="0.2">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row>
    <row r="580" spans="48:76" ht="12.75" x14ac:dyDescent="0.2">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row>
    <row r="581" spans="48:76" ht="12.75" x14ac:dyDescent="0.2">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row>
    <row r="582" spans="48:76" ht="12.75" x14ac:dyDescent="0.2">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row>
    <row r="583" spans="48:76" ht="12.75" x14ac:dyDescent="0.2">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row>
    <row r="584" spans="48:76" ht="12.75" x14ac:dyDescent="0.2">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row>
    <row r="585" spans="48:76" ht="12.75" x14ac:dyDescent="0.2">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row>
    <row r="586" spans="48:76" ht="12.75" x14ac:dyDescent="0.2">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row>
    <row r="587" spans="48:76" ht="12.75" x14ac:dyDescent="0.2">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row>
    <row r="588" spans="48:76" ht="12.75" x14ac:dyDescent="0.2">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row>
    <row r="589" spans="48:76" ht="12.75" x14ac:dyDescent="0.2">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row>
    <row r="590" spans="48:76" ht="12.75" x14ac:dyDescent="0.2">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row>
    <row r="591" spans="48:76" ht="12.75" x14ac:dyDescent="0.2">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row>
    <row r="592" spans="48:76" ht="12.75" x14ac:dyDescent="0.2">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row>
    <row r="593" spans="48:76" ht="12.75" x14ac:dyDescent="0.2">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row>
    <row r="594" spans="48:76" ht="12.75" x14ac:dyDescent="0.2">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row>
    <row r="595" spans="48:76" ht="12.75" x14ac:dyDescent="0.2">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row>
    <row r="596" spans="48:76" ht="12.75" x14ac:dyDescent="0.2">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row>
    <row r="597" spans="48:76" ht="12.75" x14ac:dyDescent="0.2">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row>
    <row r="598" spans="48:76" ht="12.75" x14ac:dyDescent="0.2">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row>
    <row r="599" spans="48:76" ht="12.75" x14ac:dyDescent="0.2">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row>
    <row r="600" spans="48:76" ht="12.75" x14ac:dyDescent="0.2">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row>
    <row r="601" spans="48:76" ht="12.75" x14ac:dyDescent="0.2">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row>
    <row r="602" spans="48:76" ht="12.75" x14ac:dyDescent="0.2">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row>
    <row r="603" spans="48:76" ht="12.75" x14ac:dyDescent="0.2">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row>
    <row r="604" spans="48:76" ht="12.75" x14ac:dyDescent="0.2">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row>
    <row r="605" spans="48:76" ht="12.75" x14ac:dyDescent="0.2">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row>
    <row r="606" spans="48:76" ht="12.75" x14ac:dyDescent="0.2">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row>
    <row r="607" spans="48:76" ht="12.75" x14ac:dyDescent="0.2">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row>
    <row r="608" spans="48:76" ht="12.75" x14ac:dyDescent="0.2">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row>
    <row r="609" spans="48:76" ht="12.75" x14ac:dyDescent="0.2">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row>
    <row r="610" spans="48:76" ht="12.75" x14ac:dyDescent="0.2">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row>
    <row r="611" spans="48:76" ht="12.75" x14ac:dyDescent="0.2">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row>
    <row r="612" spans="48:76" ht="12.75" x14ac:dyDescent="0.2">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row>
    <row r="613" spans="48:76" ht="12.75" x14ac:dyDescent="0.2">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row>
    <row r="614" spans="48:76" ht="12.75" x14ac:dyDescent="0.2">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row>
    <row r="615" spans="48:76" ht="12.75" x14ac:dyDescent="0.2">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row>
    <row r="616" spans="48:76" ht="12.75" x14ac:dyDescent="0.2">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row>
    <row r="617" spans="48:76" ht="12.75" x14ac:dyDescent="0.2">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row>
    <row r="618" spans="48:76" ht="12.75" x14ac:dyDescent="0.2">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row>
    <row r="619" spans="48:76" ht="12.75" x14ac:dyDescent="0.2">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row>
    <row r="620" spans="48:76" ht="12.75" x14ac:dyDescent="0.2">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row>
    <row r="621" spans="48:76" ht="12.75" x14ac:dyDescent="0.2">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row>
    <row r="622" spans="48:76" ht="12.75" x14ac:dyDescent="0.2">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row>
    <row r="623" spans="48:76" ht="12.75" x14ac:dyDescent="0.2">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row>
    <row r="624" spans="48:76" ht="12.75" x14ac:dyDescent="0.2">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row>
    <row r="625" spans="48:76" ht="12.75" x14ac:dyDescent="0.2">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row>
    <row r="626" spans="48:76" ht="12.75" x14ac:dyDescent="0.2">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row>
    <row r="627" spans="48:76" ht="12.75" x14ac:dyDescent="0.2">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row>
    <row r="628" spans="48:76" ht="12.75" x14ac:dyDescent="0.2">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row>
    <row r="629" spans="48:76" ht="12.75" x14ac:dyDescent="0.2">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row>
    <row r="630" spans="48:76" ht="12.75" x14ac:dyDescent="0.2">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row>
    <row r="631" spans="48:76" ht="12.75" x14ac:dyDescent="0.2">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row>
    <row r="632" spans="48:76" ht="12.75" x14ac:dyDescent="0.2">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row>
    <row r="633" spans="48:76" ht="12.75" x14ac:dyDescent="0.2">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row>
    <row r="634" spans="48:76" ht="12.75" x14ac:dyDescent="0.2">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row>
    <row r="635" spans="48:76" ht="12.75" x14ac:dyDescent="0.2">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row>
    <row r="636" spans="48:76" ht="12.75" x14ac:dyDescent="0.2">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row>
    <row r="637" spans="48:76" ht="12.75" x14ac:dyDescent="0.2">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row>
    <row r="638" spans="48:76" ht="12.75" x14ac:dyDescent="0.2">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row>
    <row r="639" spans="48:76" ht="12.75" x14ac:dyDescent="0.2">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row>
    <row r="640" spans="48:76" ht="12.75" x14ac:dyDescent="0.2">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row>
    <row r="641" spans="48:76" ht="12.75" x14ac:dyDescent="0.2">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row>
    <row r="642" spans="48:76" ht="12.75" x14ac:dyDescent="0.2">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row>
    <row r="643" spans="48:76" ht="12.75" x14ac:dyDescent="0.2">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row>
    <row r="644" spans="48:76" ht="12.75" x14ac:dyDescent="0.2">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row>
    <row r="645" spans="48:76" ht="12.75" x14ac:dyDescent="0.2">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row>
    <row r="646" spans="48:76" ht="12.75" x14ac:dyDescent="0.2">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row>
    <row r="647" spans="48:76" ht="12.75" x14ac:dyDescent="0.2">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row>
    <row r="648" spans="48:76" ht="12.75" x14ac:dyDescent="0.2">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row>
    <row r="649" spans="48:76" ht="12.75" x14ac:dyDescent="0.2">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row>
    <row r="650" spans="48:76" ht="12.75" x14ac:dyDescent="0.2">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row>
    <row r="651" spans="48:76" ht="12.75" x14ac:dyDescent="0.2">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row>
    <row r="652" spans="48:76" ht="12.75" x14ac:dyDescent="0.2">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row>
    <row r="653" spans="48:76" ht="12.75" x14ac:dyDescent="0.2">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row>
    <row r="654" spans="48:76" ht="12.75" x14ac:dyDescent="0.2">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row>
    <row r="655" spans="48:76" ht="12.75" x14ac:dyDescent="0.2">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row>
    <row r="656" spans="48:76" ht="12.75" x14ac:dyDescent="0.2">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row>
    <row r="657" spans="48:76" ht="12.75" x14ac:dyDescent="0.2">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row>
    <row r="658" spans="48:76" ht="12.75" x14ac:dyDescent="0.2">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row>
    <row r="659" spans="48:76" ht="12.75" x14ac:dyDescent="0.2">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row>
    <row r="660" spans="48:76" ht="12.75" x14ac:dyDescent="0.2">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row>
    <row r="661" spans="48:76" ht="12.75" x14ac:dyDescent="0.2">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row>
    <row r="662" spans="48:76" ht="12.75" x14ac:dyDescent="0.2">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row>
    <row r="663" spans="48:76" ht="12.75" x14ac:dyDescent="0.2">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row>
    <row r="664" spans="48:76" ht="12.75" x14ac:dyDescent="0.2">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row>
    <row r="665" spans="48:76" ht="12.75" x14ac:dyDescent="0.2">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row>
    <row r="666" spans="48:76" ht="12.75" x14ac:dyDescent="0.2">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row>
    <row r="667" spans="48:76" ht="12.75" x14ac:dyDescent="0.2">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row>
    <row r="668" spans="48:76" ht="12.75" x14ac:dyDescent="0.2">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row>
    <row r="669" spans="48:76" ht="12.75" x14ac:dyDescent="0.2">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row>
    <row r="670" spans="48:76" ht="12.75" x14ac:dyDescent="0.2">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row>
    <row r="671" spans="48:76" ht="12.75" x14ac:dyDescent="0.2">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row>
    <row r="672" spans="48:76" ht="12.75" x14ac:dyDescent="0.2">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row>
    <row r="673" spans="48:76" ht="12.75" x14ac:dyDescent="0.2">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row>
    <row r="674" spans="48:76" ht="12.75" x14ac:dyDescent="0.2">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row>
    <row r="675" spans="48:76" ht="12.75" x14ac:dyDescent="0.2">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row>
    <row r="676" spans="48:76" ht="12.75" x14ac:dyDescent="0.2">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row>
    <row r="677" spans="48:76" ht="12.75" x14ac:dyDescent="0.2">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row>
    <row r="678" spans="48:76" ht="12.75" x14ac:dyDescent="0.2">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row>
    <row r="679" spans="48:76" ht="12.75" x14ac:dyDescent="0.2">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row>
    <row r="680" spans="48:76" ht="12.75" x14ac:dyDescent="0.2">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row>
    <row r="681" spans="48:76" ht="12.75" x14ac:dyDescent="0.2">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row>
    <row r="682" spans="48:76" ht="12.75" x14ac:dyDescent="0.2">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row>
    <row r="683" spans="48:76" ht="12.75" x14ac:dyDescent="0.2">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row>
    <row r="684" spans="48:76" ht="12.75" x14ac:dyDescent="0.2">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row>
    <row r="685" spans="48:76" ht="12.75" x14ac:dyDescent="0.2">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row>
    <row r="686" spans="48:76" ht="12.75" x14ac:dyDescent="0.2">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row>
    <row r="687" spans="48:76" ht="12.75" x14ac:dyDescent="0.2">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row>
    <row r="688" spans="48:76" ht="12.75" x14ac:dyDescent="0.2">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row>
    <row r="689" spans="48:76" ht="12.75" x14ac:dyDescent="0.2">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row>
    <row r="690" spans="48:76" ht="12.75" x14ac:dyDescent="0.2">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row>
    <row r="691" spans="48:76" ht="12.75" x14ac:dyDescent="0.2">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row>
    <row r="692" spans="48:76" ht="12.75" x14ac:dyDescent="0.2">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row>
    <row r="693" spans="48:76" ht="12.75" x14ac:dyDescent="0.2">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row>
    <row r="694" spans="48:76" ht="12.75" x14ac:dyDescent="0.2">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row>
    <row r="695" spans="48:76" ht="12.75" x14ac:dyDescent="0.2">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row>
    <row r="696" spans="48:76" ht="12.75" x14ac:dyDescent="0.2">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row>
    <row r="697" spans="48:76" ht="12.75" x14ac:dyDescent="0.2">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row>
    <row r="698" spans="48:76" ht="12.75" x14ac:dyDescent="0.2">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row>
    <row r="699" spans="48:76" ht="12.75" x14ac:dyDescent="0.2">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row>
    <row r="700" spans="48:76" ht="12.75" x14ac:dyDescent="0.2">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row>
    <row r="701" spans="48:76" ht="12.75" x14ac:dyDescent="0.2">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row>
    <row r="702" spans="48:76" ht="12.75" x14ac:dyDescent="0.2">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row>
    <row r="703" spans="48:76" ht="12.75" x14ac:dyDescent="0.2">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row>
    <row r="704" spans="48:76" ht="12.75" x14ac:dyDescent="0.2">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row>
    <row r="705" spans="48:76" ht="12.75" x14ac:dyDescent="0.2">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row>
    <row r="706" spans="48:76" ht="12.75" x14ac:dyDescent="0.2">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row>
    <row r="707" spans="48:76" ht="12.75" x14ac:dyDescent="0.2">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row>
    <row r="708" spans="48:76" ht="12.75" x14ac:dyDescent="0.2">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row>
    <row r="709" spans="48:76" ht="12.75" x14ac:dyDescent="0.2">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row>
    <row r="710" spans="48:76" ht="12.75" x14ac:dyDescent="0.2">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row>
    <row r="711" spans="48:76" ht="12.75" x14ac:dyDescent="0.2">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row>
    <row r="712" spans="48:76" ht="12.75" x14ac:dyDescent="0.2">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row>
    <row r="713" spans="48:76" ht="12.75" x14ac:dyDescent="0.2">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row>
    <row r="714" spans="48:76" ht="12.75" x14ac:dyDescent="0.2">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row>
    <row r="715" spans="48:76" ht="12.75" x14ac:dyDescent="0.2">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row>
    <row r="716" spans="48:76" ht="12.75" x14ac:dyDescent="0.2">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row>
    <row r="717" spans="48:76" ht="12.75" x14ac:dyDescent="0.2">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row>
    <row r="718" spans="48:76" ht="12.75" x14ac:dyDescent="0.2">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row>
    <row r="719" spans="48:76" ht="12.75" x14ac:dyDescent="0.2">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row>
    <row r="720" spans="48:76" ht="12.75" x14ac:dyDescent="0.2">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row>
    <row r="721" spans="48:76" ht="12.75" x14ac:dyDescent="0.2">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row>
    <row r="722" spans="48:76" ht="12.75" x14ac:dyDescent="0.2">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row>
    <row r="723" spans="48:76" ht="12.75" x14ac:dyDescent="0.2">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row>
    <row r="724" spans="48:76" ht="12.75" x14ac:dyDescent="0.2">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row>
    <row r="725" spans="48:76" ht="12.75" x14ac:dyDescent="0.2">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row>
    <row r="726" spans="48:76" ht="12.75" x14ac:dyDescent="0.2">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row>
    <row r="727" spans="48:76" ht="12.75" x14ac:dyDescent="0.2">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row>
    <row r="728" spans="48:76" ht="12.75" x14ac:dyDescent="0.2">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row>
    <row r="729" spans="48:76" ht="12.75" x14ac:dyDescent="0.2">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row>
    <row r="730" spans="48:76" ht="12.75" x14ac:dyDescent="0.2">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row>
    <row r="731" spans="48:76" ht="12.75" x14ac:dyDescent="0.2">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row>
    <row r="732" spans="48:76" ht="12.75" x14ac:dyDescent="0.2">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row>
    <row r="733" spans="48:76" ht="12.75" x14ac:dyDescent="0.2">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row>
    <row r="734" spans="48:76" ht="12.75" x14ac:dyDescent="0.2">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row>
    <row r="735" spans="48:76" ht="12.75" x14ac:dyDescent="0.2">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row>
    <row r="736" spans="48:76" ht="12.75" x14ac:dyDescent="0.2">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row>
    <row r="737" spans="48:76" ht="12.75" x14ac:dyDescent="0.2">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row>
    <row r="738" spans="48:76" ht="12.75" x14ac:dyDescent="0.2">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row>
    <row r="739" spans="48:76" ht="12.75" x14ac:dyDescent="0.2">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row>
    <row r="740" spans="48:76" ht="12.75" x14ac:dyDescent="0.2">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row>
    <row r="741" spans="48:76" ht="12.75" x14ac:dyDescent="0.2">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row>
    <row r="742" spans="48:76" ht="12.75" x14ac:dyDescent="0.2">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row>
    <row r="743" spans="48:76" ht="12.75" x14ac:dyDescent="0.2">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row>
    <row r="744" spans="48:76" ht="12.75" x14ac:dyDescent="0.2">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row>
    <row r="745" spans="48:76" ht="12.75" x14ac:dyDescent="0.2">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row>
    <row r="746" spans="48:76" ht="12.75" x14ac:dyDescent="0.2">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row>
    <row r="747" spans="48:76" ht="12.75" x14ac:dyDescent="0.2">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row>
    <row r="748" spans="48:76" ht="12.75" x14ac:dyDescent="0.2">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row>
    <row r="749" spans="48:76" ht="12.75" x14ac:dyDescent="0.2">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row>
    <row r="750" spans="48:76" ht="12.75" x14ac:dyDescent="0.2">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row>
    <row r="751" spans="48:76" ht="12.75" x14ac:dyDescent="0.2">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row>
    <row r="752" spans="48:76" ht="12.75" x14ac:dyDescent="0.2">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row>
    <row r="753" spans="48:76" ht="12.75" x14ac:dyDescent="0.2">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row>
    <row r="754" spans="48:76" ht="12.75" x14ac:dyDescent="0.2">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row>
    <row r="755" spans="48:76" ht="12.75" x14ac:dyDescent="0.2">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row>
    <row r="756" spans="48:76" ht="12.75" x14ac:dyDescent="0.2">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row>
    <row r="757" spans="48:76" ht="12.75" x14ac:dyDescent="0.2">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row>
    <row r="758" spans="48:76" ht="12.75" x14ac:dyDescent="0.2">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row>
    <row r="759" spans="48:76" ht="12.75" x14ac:dyDescent="0.2">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row>
    <row r="760" spans="48:76" ht="12.75" x14ac:dyDescent="0.2">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row>
    <row r="761" spans="48:76" ht="12.75" x14ac:dyDescent="0.2">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row>
    <row r="762" spans="48:76" ht="12.75" x14ac:dyDescent="0.2">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row>
    <row r="763" spans="48:76" ht="12.75" x14ac:dyDescent="0.2">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row>
    <row r="764" spans="48:76" ht="12.75" x14ac:dyDescent="0.2">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row>
    <row r="765" spans="48:76" ht="12.75" x14ac:dyDescent="0.2">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row>
    <row r="766" spans="48:76" ht="12.75" x14ac:dyDescent="0.2">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row>
    <row r="767" spans="48:76" ht="12.75" x14ac:dyDescent="0.2">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row>
    <row r="768" spans="48:76" ht="12.75" x14ac:dyDescent="0.2">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row>
    <row r="769" spans="48:76" ht="12.75" x14ac:dyDescent="0.2">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row>
    <row r="770" spans="48:76" ht="12.75" x14ac:dyDescent="0.2">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row>
    <row r="771" spans="48:76" ht="12.75" x14ac:dyDescent="0.2">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row>
    <row r="772" spans="48:76" ht="12.75" x14ac:dyDescent="0.2">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row>
    <row r="773" spans="48:76" ht="12.75" x14ac:dyDescent="0.2">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row>
    <row r="774" spans="48:76" ht="12.75" x14ac:dyDescent="0.2">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row>
    <row r="775" spans="48:76" ht="12.75" x14ac:dyDescent="0.2">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row>
    <row r="776" spans="48:76" ht="12.75" x14ac:dyDescent="0.2">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row>
    <row r="777" spans="48:76" ht="12.75" x14ac:dyDescent="0.2">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row>
    <row r="778" spans="48:76" ht="12.75" x14ac:dyDescent="0.2">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row>
    <row r="779" spans="48:76" ht="12.75" x14ac:dyDescent="0.2">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row>
    <row r="780" spans="48:76" ht="12.75" x14ac:dyDescent="0.2">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row>
    <row r="781" spans="48:76" ht="12.75" x14ac:dyDescent="0.2">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row>
    <row r="782" spans="48:76" ht="12.75" x14ac:dyDescent="0.2">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row>
    <row r="783" spans="48:76" ht="12.75" x14ac:dyDescent="0.2">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row>
    <row r="784" spans="48:76" ht="12.75" x14ac:dyDescent="0.2">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row>
    <row r="785" spans="48:76" ht="12.75" x14ac:dyDescent="0.2">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row>
    <row r="786" spans="48:76" ht="12.75" x14ac:dyDescent="0.2">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row>
    <row r="787" spans="48:76" ht="12.75" x14ac:dyDescent="0.2">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row>
    <row r="788" spans="48:76" ht="12.75" x14ac:dyDescent="0.2">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row>
    <row r="789" spans="48:76" ht="12.75" x14ac:dyDescent="0.2">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row>
    <row r="790" spans="48:76" ht="12.75" x14ac:dyDescent="0.2">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row>
    <row r="791" spans="48:76" ht="12.75" x14ac:dyDescent="0.2">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row>
    <row r="792" spans="48:76" ht="12.75" x14ac:dyDescent="0.2">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row>
    <row r="793" spans="48:76" ht="12.75" x14ac:dyDescent="0.2">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row>
    <row r="794" spans="48:76" ht="12.75" x14ac:dyDescent="0.2">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row>
    <row r="795" spans="48:76" ht="12.75" x14ac:dyDescent="0.2">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row>
    <row r="796" spans="48:76" ht="12.75" x14ac:dyDescent="0.2">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row>
    <row r="797" spans="48:76" ht="12.75" x14ac:dyDescent="0.2">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row>
    <row r="798" spans="48:76" ht="12.75" x14ac:dyDescent="0.2">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row>
    <row r="799" spans="48:76" ht="12.75" x14ac:dyDescent="0.2">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row>
    <row r="800" spans="48:76" ht="12.75" x14ac:dyDescent="0.2">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row>
    <row r="801" spans="48:76" ht="12.75" x14ac:dyDescent="0.2">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row>
    <row r="802" spans="48:76" ht="12.75" x14ac:dyDescent="0.2">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row>
    <row r="803" spans="48:76" ht="12.75" x14ac:dyDescent="0.2">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row>
    <row r="804" spans="48:76" ht="12.75" x14ac:dyDescent="0.2">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row>
    <row r="805" spans="48:76" ht="12.75" x14ac:dyDescent="0.2">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row>
    <row r="806" spans="48:76" ht="12.75" x14ac:dyDescent="0.2">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row>
    <row r="807" spans="48:76" ht="12.75" x14ac:dyDescent="0.2">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row>
    <row r="808" spans="48:76" ht="12.75" x14ac:dyDescent="0.2">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row>
    <row r="809" spans="48:76" ht="12.75" x14ac:dyDescent="0.2">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row>
    <row r="810" spans="48:76" ht="12.75" x14ac:dyDescent="0.2">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row>
    <row r="811" spans="48:76" ht="12.75" x14ac:dyDescent="0.2">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row>
    <row r="812" spans="48:76" ht="12.75" x14ac:dyDescent="0.2">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row>
    <row r="813" spans="48:76" ht="12.75" x14ac:dyDescent="0.2">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row>
    <row r="814" spans="48:76" ht="12.75" x14ac:dyDescent="0.2">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row>
    <row r="815" spans="48:76" ht="12.75" x14ac:dyDescent="0.2">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row>
    <row r="816" spans="48:76" ht="12.75" x14ac:dyDescent="0.2">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row>
    <row r="817" spans="48:76" ht="12.75" x14ac:dyDescent="0.2">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row>
    <row r="818" spans="48:76" ht="12.75" x14ac:dyDescent="0.2">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row>
    <row r="819" spans="48:76" ht="12.75" x14ac:dyDescent="0.2">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row>
    <row r="820" spans="48:76" ht="12.75" x14ac:dyDescent="0.2">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row>
    <row r="821" spans="48:76" ht="12.75" x14ac:dyDescent="0.2">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row>
    <row r="822" spans="48:76" ht="12.75" x14ac:dyDescent="0.2">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row>
    <row r="823" spans="48:76" ht="12.75" x14ac:dyDescent="0.2">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row>
    <row r="824" spans="48:76" ht="12.75" x14ac:dyDescent="0.2">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row>
    <row r="825" spans="48:76" ht="12.75" x14ac:dyDescent="0.2">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row>
    <row r="826" spans="48:76" ht="12.75" x14ac:dyDescent="0.2">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row>
    <row r="827" spans="48:76" ht="12.75" x14ac:dyDescent="0.2">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row>
    <row r="828" spans="48:76" ht="12.75" x14ac:dyDescent="0.2">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row>
    <row r="829" spans="48:76" ht="12.75" x14ac:dyDescent="0.2">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row>
    <row r="830" spans="48:76" ht="12.75" x14ac:dyDescent="0.2">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row>
    <row r="831" spans="48:76" ht="12.75" x14ac:dyDescent="0.2">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row>
    <row r="832" spans="48:76" ht="12.75" x14ac:dyDescent="0.2">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row>
    <row r="833" spans="48:76" ht="12.75" x14ac:dyDescent="0.2">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row>
    <row r="834" spans="48:76" ht="12.75" x14ac:dyDescent="0.2">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row>
    <row r="835" spans="48:76" ht="12.75" x14ac:dyDescent="0.2">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row>
    <row r="836" spans="48:76" ht="12.75" x14ac:dyDescent="0.2">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row>
    <row r="837" spans="48:76" ht="12.75" x14ac:dyDescent="0.2">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row>
    <row r="838" spans="48:76" ht="12.75" x14ac:dyDescent="0.2">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row>
    <row r="839" spans="48:76" ht="12.75" x14ac:dyDescent="0.2">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row>
    <row r="840" spans="48:76" ht="12.75" x14ac:dyDescent="0.2">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row>
    <row r="841" spans="48:76" ht="12.75" x14ac:dyDescent="0.2">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row>
    <row r="842" spans="48:76" ht="12.75" x14ac:dyDescent="0.2">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row>
    <row r="843" spans="48:76" ht="12.75" x14ac:dyDescent="0.2">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row>
    <row r="844" spans="48:76" ht="12.75" x14ac:dyDescent="0.2">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row>
    <row r="845" spans="48:76" ht="12.75" x14ac:dyDescent="0.2">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row>
    <row r="846" spans="48:76" ht="12.75" x14ac:dyDescent="0.2">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row>
    <row r="847" spans="48:76" ht="12.75" x14ac:dyDescent="0.2">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row>
    <row r="848" spans="48:76" ht="12.75" x14ac:dyDescent="0.2">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row>
    <row r="849" spans="48:76" ht="12.75" x14ac:dyDescent="0.2">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row>
    <row r="850" spans="48:76" ht="12.75" x14ac:dyDescent="0.2">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row>
    <row r="851" spans="48:76" ht="12.75" x14ac:dyDescent="0.2">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row>
    <row r="852" spans="48:76" ht="12.75" x14ac:dyDescent="0.2">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row>
    <row r="853" spans="48:76" ht="12.75" x14ac:dyDescent="0.2">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row>
    <row r="854" spans="48:76" ht="12.75" x14ac:dyDescent="0.2">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row>
    <row r="855" spans="48:76" ht="12.75" x14ac:dyDescent="0.2">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row>
    <row r="856" spans="48:76" ht="12.75" x14ac:dyDescent="0.2">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row>
    <row r="857" spans="48:76" ht="12.75" x14ac:dyDescent="0.2">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row>
    <row r="858" spans="48:76" ht="12.75" x14ac:dyDescent="0.2">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row>
    <row r="859" spans="48:76" ht="12.75" x14ac:dyDescent="0.2">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row>
    <row r="860" spans="48:76" ht="12.75" x14ac:dyDescent="0.2">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row>
    <row r="861" spans="48:76" ht="12.75" x14ac:dyDescent="0.2">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row>
    <row r="862" spans="48:76" ht="12.75" x14ac:dyDescent="0.2">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row>
    <row r="863" spans="48:76" ht="12.75" x14ac:dyDescent="0.2">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row>
    <row r="864" spans="48:76" ht="12.75" x14ac:dyDescent="0.2">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row>
    <row r="865" spans="48:76" ht="12.75" x14ac:dyDescent="0.2">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row>
    <row r="866" spans="48:76" ht="12.75" x14ac:dyDescent="0.2">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row>
    <row r="867" spans="48:76" ht="12.75" x14ac:dyDescent="0.2">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row>
    <row r="868" spans="48:76" ht="12.75" x14ac:dyDescent="0.2">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row>
    <row r="869" spans="48:76" ht="12.75" x14ac:dyDescent="0.2">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row>
    <row r="870" spans="48:76" ht="12.75" x14ac:dyDescent="0.2">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row>
    <row r="871" spans="48:76" ht="12.75" x14ac:dyDescent="0.2">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row>
    <row r="872" spans="48:76" ht="12.75" x14ac:dyDescent="0.2">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row>
    <row r="873" spans="48:76" ht="12.75" x14ac:dyDescent="0.2">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row>
    <row r="874" spans="48:76" ht="12.75" x14ac:dyDescent="0.2">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row>
    <row r="875" spans="48:76" ht="12.75" x14ac:dyDescent="0.2">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row>
    <row r="876" spans="48:76" ht="12.75" x14ac:dyDescent="0.2">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row>
    <row r="877" spans="48:76" ht="12.75" x14ac:dyDescent="0.2">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row>
    <row r="878" spans="48:76" ht="12.75" x14ac:dyDescent="0.2">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row>
    <row r="879" spans="48:76" ht="12.75" x14ac:dyDescent="0.2">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row>
    <row r="880" spans="48:76" ht="12.75" x14ac:dyDescent="0.2">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row>
    <row r="881" spans="48:76" ht="12.75" x14ac:dyDescent="0.2">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row>
    <row r="882" spans="48:76" ht="12.75" x14ac:dyDescent="0.2">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row>
    <row r="883" spans="48:76" ht="12.75" x14ac:dyDescent="0.2">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row>
    <row r="884" spans="48:76" ht="12.75" x14ac:dyDescent="0.2">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row>
    <row r="885" spans="48:76" ht="12.75" x14ac:dyDescent="0.2">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row>
    <row r="886" spans="48:76" ht="12.75" x14ac:dyDescent="0.2">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row>
    <row r="887" spans="48:76" ht="12.75" x14ac:dyDescent="0.2">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row>
    <row r="888" spans="48:76" ht="12.75" x14ac:dyDescent="0.2">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row>
    <row r="889" spans="48:76" ht="12.75" x14ac:dyDescent="0.2">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row>
    <row r="890" spans="48:76" ht="12.75" x14ac:dyDescent="0.2">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row>
    <row r="891" spans="48:76" ht="12.75" x14ac:dyDescent="0.2">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row>
    <row r="892" spans="48:76" ht="12.75" x14ac:dyDescent="0.2">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row>
    <row r="893" spans="48:76" ht="12.75" x14ac:dyDescent="0.2">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row>
    <row r="894" spans="48:76" ht="12.75" x14ac:dyDescent="0.2">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row>
    <row r="895" spans="48:76" ht="12.75" x14ac:dyDescent="0.2">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row>
    <row r="896" spans="48:76" ht="12.75" x14ac:dyDescent="0.2">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row>
    <row r="897" spans="48:76" ht="12.75" x14ac:dyDescent="0.2">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row>
    <row r="898" spans="48:76" ht="12.75" x14ac:dyDescent="0.2">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row>
    <row r="899" spans="48:76" ht="12.75" x14ac:dyDescent="0.2">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row>
    <row r="900" spans="48:76" ht="12.75" x14ac:dyDescent="0.2">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row>
    <row r="901" spans="48:76" ht="12.75" x14ac:dyDescent="0.2">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row>
    <row r="902" spans="48:76" ht="12.75" x14ac:dyDescent="0.2">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row>
    <row r="903" spans="48:76" ht="12.75" x14ac:dyDescent="0.2">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row>
    <row r="904" spans="48:76" ht="12.75" x14ac:dyDescent="0.2">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row>
    <row r="905" spans="48:76" ht="12.75" x14ac:dyDescent="0.2">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row>
    <row r="906" spans="48:76" ht="12.75" x14ac:dyDescent="0.2">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row>
    <row r="907" spans="48:76" ht="12.75" x14ac:dyDescent="0.2">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row>
    <row r="908" spans="48:76" ht="12.75" x14ac:dyDescent="0.2">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row>
    <row r="909" spans="48:76" ht="12.75" x14ac:dyDescent="0.2">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row>
    <row r="910" spans="48:76" ht="12.75" x14ac:dyDescent="0.2">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row>
    <row r="911" spans="48:76" ht="12.75" x14ac:dyDescent="0.2">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row>
    <row r="912" spans="48:76" ht="12.75" x14ac:dyDescent="0.2">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row>
    <row r="913" spans="48:76" ht="12.75" x14ac:dyDescent="0.2">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row>
    <row r="914" spans="48:76" ht="12.75" x14ac:dyDescent="0.2">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row>
    <row r="915" spans="48:76" ht="12.75" x14ac:dyDescent="0.2">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row>
    <row r="916" spans="48:76" ht="12.75" x14ac:dyDescent="0.2">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row>
    <row r="917" spans="48:76" ht="12.75" x14ac:dyDescent="0.2">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row>
    <row r="918" spans="48:76" ht="12.75" x14ac:dyDescent="0.2">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row>
    <row r="919" spans="48:76" ht="12.75" x14ac:dyDescent="0.2">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row>
    <row r="920" spans="48:76" ht="12.75" x14ac:dyDescent="0.2">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row>
    <row r="921" spans="48:76" ht="12.75" x14ac:dyDescent="0.2">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row>
    <row r="922" spans="48:76" ht="12.75" x14ac:dyDescent="0.2">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row>
    <row r="923" spans="48:76" ht="12.75" x14ac:dyDescent="0.2">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row>
    <row r="924" spans="48:76" ht="12.75" x14ac:dyDescent="0.2">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row>
    <row r="925" spans="48:76" ht="12.75" x14ac:dyDescent="0.2">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row>
    <row r="926" spans="48:76" ht="12.75" x14ac:dyDescent="0.2">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row>
    <row r="927" spans="48:76" ht="12.75" x14ac:dyDescent="0.2">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row>
    <row r="928" spans="48:76" ht="12.75" x14ac:dyDescent="0.2">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row>
    <row r="929" spans="48:76" ht="12.75" x14ac:dyDescent="0.2">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row>
    <row r="930" spans="48:76" ht="12.75" x14ac:dyDescent="0.2">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row>
    <row r="931" spans="48:76" ht="12.75" x14ac:dyDescent="0.2">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row>
    <row r="932" spans="48:76" ht="12.75" x14ac:dyDescent="0.2">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row>
    <row r="933" spans="48:76" ht="12.75" x14ac:dyDescent="0.2">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row>
    <row r="934" spans="48:76" ht="12.75" x14ac:dyDescent="0.2">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row>
    <row r="935" spans="48:76" ht="12.75" x14ac:dyDescent="0.2">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row>
    <row r="936" spans="48:76" ht="12.75" x14ac:dyDescent="0.2">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row>
    <row r="937" spans="48:76" ht="12.75" x14ac:dyDescent="0.2">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row>
    <row r="938" spans="48:76" ht="12.75" x14ac:dyDescent="0.2">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row>
    <row r="939" spans="48:76" ht="12.75" x14ac:dyDescent="0.2">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row>
    <row r="940" spans="48:76" ht="12.75" x14ac:dyDescent="0.2">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row>
    <row r="941" spans="48:76" ht="12.75" x14ac:dyDescent="0.2">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row>
    <row r="942" spans="48:76" ht="12.75" x14ac:dyDescent="0.2">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row>
    <row r="943" spans="48:76" ht="12.75" x14ac:dyDescent="0.2">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row>
    <row r="944" spans="48:76" ht="12.75" x14ac:dyDescent="0.2">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row>
    <row r="945" spans="48:76" ht="12.75" x14ac:dyDescent="0.2">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row>
    <row r="946" spans="48:76" ht="12.75" x14ac:dyDescent="0.2">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row>
    <row r="947" spans="48:76" ht="12.75" x14ac:dyDescent="0.2">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row>
    <row r="948" spans="48:76" ht="12.75" x14ac:dyDescent="0.2">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row>
    <row r="949" spans="48:76" ht="12.75" x14ac:dyDescent="0.2">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row>
    <row r="950" spans="48:76" ht="12.75" x14ac:dyDescent="0.2">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row>
    <row r="951" spans="48:76" ht="12.75" x14ac:dyDescent="0.2">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row>
    <row r="952" spans="48:76" ht="12.75" x14ac:dyDescent="0.2">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row>
    <row r="953" spans="48:76" ht="12.75" x14ac:dyDescent="0.2">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row>
    <row r="954" spans="48:76" ht="12.75" x14ac:dyDescent="0.2">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row>
    <row r="955" spans="48:76" ht="12.75" x14ac:dyDescent="0.2">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row>
    <row r="956" spans="48:76" ht="12.75" x14ac:dyDescent="0.2">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row>
    <row r="957" spans="48:76" ht="12.75" x14ac:dyDescent="0.2">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row>
    <row r="958" spans="48:76" ht="12.75" x14ac:dyDescent="0.2">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row>
    <row r="959" spans="48:76" ht="12.75" x14ac:dyDescent="0.2">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row>
    <row r="960" spans="48:76" ht="12.75" x14ac:dyDescent="0.2">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row>
    <row r="961" spans="48:76" ht="12.75" x14ac:dyDescent="0.2">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row>
    <row r="962" spans="48:76" ht="12.75" x14ac:dyDescent="0.2">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row>
    <row r="963" spans="48:76" ht="12.75" x14ac:dyDescent="0.2">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row>
    <row r="964" spans="48:76" ht="12.75" x14ac:dyDescent="0.2">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row>
    <row r="965" spans="48:76" ht="12.75" x14ac:dyDescent="0.2">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row>
    <row r="966" spans="48:76" ht="12.75" x14ac:dyDescent="0.2">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c r="BT966" s="4"/>
      <c r="BU966" s="4"/>
      <c r="BV966" s="4"/>
      <c r="BW966" s="4"/>
      <c r="BX966" s="4"/>
    </row>
    <row r="967" spans="48:76" ht="12.75" x14ac:dyDescent="0.2">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c r="BT967" s="4"/>
      <c r="BU967" s="4"/>
      <c r="BV967" s="4"/>
      <c r="BW967" s="4"/>
      <c r="BX967" s="4"/>
    </row>
    <row r="968" spans="48:76" ht="12.75" x14ac:dyDescent="0.2">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c r="BT968" s="4"/>
      <c r="BU968" s="4"/>
      <c r="BV968" s="4"/>
      <c r="BW968" s="4"/>
      <c r="BX968" s="4"/>
    </row>
    <row r="969" spans="48:76" ht="12.75" x14ac:dyDescent="0.2">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c r="BT969" s="4"/>
      <c r="BU969" s="4"/>
      <c r="BV969" s="4"/>
      <c r="BW969" s="4"/>
      <c r="BX969" s="4"/>
    </row>
    <row r="970" spans="48:76" ht="12.75" x14ac:dyDescent="0.2">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c r="BT970" s="4"/>
      <c r="BU970" s="4"/>
      <c r="BV970" s="4"/>
      <c r="BW970" s="4"/>
      <c r="BX970" s="4"/>
    </row>
    <row r="971" spans="48:76" ht="12.75" x14ac:dyDescent="0.2">
      <c r="AV971" s="4"/>
      <c r="AW971" s="4"/>
      <c r="AX971" s="4"/>
      <c r="AY971" s="4"/>
      <c r="AZ971" s="4"/>
      <c r="BA971" s="4"/>
      <c r="BB971" s="4"/>
      <c r="BC971" s="4"/>
      <c r="BD971" s="4"/>
      <c r="BE971" s="4"/>
      <c r="BF971" s="4"/>
      <c r="BG971" s="4"/>
      <c r="BH971" s="4"/>
      <c r="BI971" s="4"/>
      <c r="BJ971" s="4"/>
      <c r="BK971" s="4"/>
      <c r="BL971" s="4"/>
      <c r="BM971" s="4"/>
      <c r="BN971" s="4"/>
      <c r="BO971" s="4"/>
      <c r="BP971" s="4"/>
      <c r="BQ971" s="4"/>
      <c r="BR971" s="4"/>
      <c r="BS971" s="4"/>
      <c r="BT971" s="4"/>
      <c r="BU971" s="4"/>
      <c r="BV971" s="4"/>
      <c r="BW971" s="4"/>
      <c r="BX971" s="4"/>
    </row>
    <row r="972" spans="48:76" ht="12.75" x14ac:dyDescent="0.2">
      <c r="AV972" s="4"/>
      <c r="AW972" s="4"/>
      <c r="AX972" s="4"/>
      <c r="AY972" s="4"/>
      <c r="AZ972" s="4"/>
      <c r="BA972" s="4"/>
      <c r="BB972" s="4"/>
      <c r="BC972" s="4"/>
      <c r="BD972" s="4"/>
      <c r="BE972" s="4"/>
      <c r="BF972" s="4"/>
      <c r="BG972" s="4"/>
      <c r="BH972" s="4"/>
      <c r="BI972" s="4"/>
      <c r="BJ972" s="4"/>
      <c r="BK972" s="4"/>
      <c r="BL972" s="4"/>
      <c r="BM972" s="4"/>
      <c r="BN972" s="4"/>
      <c r="BO972" s="4"/>
      <c r="BP972" s="4"/>
      <c r="BQ972" s="4"/>
      <c r="BR972" s="4"/>
      <c r="BS972" s="4"/>
      <c r="BT972" s="4"/>
      <c r="BU972" s="4"/>
      <c r="BV972" s="4"/>
      <c r="BW972" s="4"/>
      <c r="BX972" s="4"/>
    </row>
    <row r="973" spans="48:76" ht="12.75" x14ac:dyDescent="0.2">
      <c r="AV973" s="4"/>
      <c r="AW973" s="4"/>
      <c r="AX973" s="4"/>
      <c r="AY973" s="4"/>
      <c r="AZ973" s="4"/>
      <c r="BA973" s="4"/>
      <c r="BB973" s="4"/>
      <c r="BC973" s="4"/>
      <c r="BD973" s="4"/>
      <c r="BE973" s="4"/>
      <c r="BF973" s="4"/>
      <c r="BG973" s="4"/>
      <c r="BH973" s="4"/>
      <c r="BI973" s="4"/>
      <c r="BJ973" s="4"/>
      <c r="BK973" s="4"/>
      <c r="BL973" s="4"/>
      <c r="BM973" s="4"/>
      <c r="BN973" s="4"/>
      <c r="BO973" s="4"/>
      <c r="BP973" s="4"/>
      <c r="BQ973" s="4"/>
      <c r="BR973" s="4"/>
      <c r="BS973" s="4"/>
      <c r="BT973" s="4"/>
      <c r="BU973" s="4"/>
      <c r="BV973" s="4"/>
      <c r="BW973" s="4"/>
      <c r="BX973" s="4"/>
    </row>
    <row r="974" spans="48:76" ht="12.75" x14ac:dyDescent="0.2">
      <c r="AV974" s="4"/>
      <c r="AW974" s="4"/>
      <c r="AX974" s="4"/>
      <c r="AY974" s="4"/>
      <c r="AZ974" s="4"/>
      <c r="BA974" s="4"/>
      <c r="BB974" s="4"/>
      <c r="BC974" s="4"/>
      <c r="BD974" s="4"/>
      <c r="BE974" s="4"/>
      <c r="BF974" s="4"/>
      <c r="BG974" s="4"/>
      <c r="BH974" s="4"/>
      <c r="BI974" s="4"/>
      <c r="BJ974" s="4"/>
      <c r="BK974" s="4"/>
      <c r="BL974" s="4"/>
      <c r="BM974" s="4"/>
      <c r="BN974" s="4"/>
      <c r="BO974" s="4"/>
      <c r="BP974" s="4"/>
      <c r="BQ974" s="4"/>
      <c r="BR974" s="4"/>
      <c r="BS974" s="4"/>
      <c r="BT974" s="4"/>
      <c r="BU974" s="4"/>
      <c r="BV974" s="4"/>
      <c r="BW974" s="4"/>
      <c r="BX974" s="4"/>
    </row>
    <row r="975" spans="48:76" ht="12.75" x14ac:dyDescent="0.2">
      <c r="AV975" s="4"/>
      <c r="AW975" s="4"/>
      <c r="AX975" s="4"/>
      <c r="AY975" s="4"/>
      <c r="AZ975" s="4"/>
      <c r="BA975" s="4"/>
      <c r="BB975" s="4"/>
      <c r="BC975" s="4"/>
      <c r="BD975" s="4"/>
      <c r="BE975" s="4"/>
      <c r="BF975" s="4"/>
      <c r="BG975" s="4"/>
      <c r="BH975" s="4"/>
      <c r="BI975" s="4"/>
      <c r="BJ975" s="4"/>
      <c r="BK975" s="4"/>
      <c r="BL975" s="4"/>
      <c r="BM975" s="4"/>
      <c r="BN975" s="4"/>
      <c r="BO975" s="4"/>
      <c r="BP975" s="4"/>
      <c r="BQ975" s="4"/>
      <c r="BR975" s="4"/>
      <c r="BS975" s="4"/>
      <c r="BT975" s="4"/>
      <c r="BU975" s="4"/>
      <c r="BV975" s="4"/>
      <c r="BW975" s="4"/>
      <c r="BX975" s="4"/>
    </row>
    <row r="976" spans="48:76" ht="12.75" x14ac:dyDescent="0.2">
      <c r="AV976" s="4"/>
      <c r="AW976" s="4"/>
      <c r="AX976" s="4"/>
      <c r="AY976" s="4"/>
      <c r="AZ976" s="4"/>
      <c r="BA976" s="4"/>
      <c r="BB976" s="4"/>
      <c r="BC976" s="4"/>
      <c r="BD976" s="4"/>
      <c r="BE976" s="4"/>
      <c r="BF976" s="4"/>
      <c r="BG976" s="4"/>
      <c r="BH976" s="4"/>
      <c r="BI976" s="4"/>
      <c r="BJ976" s="4"/>
      <c r="BK976" s="4"/>
      <c r="BL976" s="4"/>
      <c r="BM976" s="4"/>
      <c r="BN976" s="4"/>
      <c r="BO976" s="4"/>
      <c r="BP976" s="4"/>
      <c r="BQ976" s="4"/>
      <c r="BR976" s="4"/>
      <c r="BS976" s="4"/>
      <c r="BT976" s="4"/>
      <c r="BU976" s="4"/>
      <c r="BV976" s="4"/>
      <c r="BW976" s="4"/>
      <c r="BX976" s="4"/>
    </row>
    <row r="977" spans="48:76" ht="12.75" x14ac:dyDescent="0.2">
      <c r="AV977" s="4"/>
      <c r="AW977" s="4"/>
      <c r="AX977" s="4"/>
      <c r="AY977" s="4"/>
      <c r="AZ977" s="4"/>
      <c r="BA977" s="4"/>
      <c r="BB977" s="4"/>
      <c r="BC977" s="4"/>
      <c r="BD977" s="4"/>
      <c r="BE977" s="4"/>
      <c r="BF977" s="4"/>
      <c r="BG977" s="4"/>
      <c r="BH977" s="4"/>
      <c r="BI977" s="4"/>
      <c r="BJ977" s="4"/>
      <c r="BK977" s="4"/>
      <c r="BL977" s="4"/>
      <c r="BM977" s="4"/>
      <c r="BN977" s="4"/>
      <c r="BO977" s="4"/>
      <c r="BP977" s="4"/>
      <c r="BQ977" s="4"/>
      <c r="BR977" s="4"/>
      <c r="BS977" s="4"/>
      <c r="BT977" s="4"/>
      <c r="BU977" s="4"/>
      <c r="BV977" s="4"/>
      <c r="BW977" s="4"/>
      <c r="BX977" s="4"/>
    </row>
    <row r="978" spans="48:76" ht="12.75" x14ac:dyDescent="0.2">
      <c r="AV978" s="4"/>
      <c r="AW978" s="4"/>
      <c r="AX978" s="4"/>
      <c r="AY978" s="4"/>
      <c r="AZ978" s="4"/>
      <c r="BA978" s="4"/>
      <c r="BB978" s="4"/>
      <c r="BC978" s="4"/>
      <c r="BD978" s="4"/>
      <c r="BE978" s="4"/>
      <c r="BF978" s="4"/>
      <c r="BG978" s="4"/>
      <c r="BH978" s="4"/>
      <c r="BI978" s="4"/>
      <c r="BJ978" s="4"/>
      <c r="BK978" s="4"/>
      <c r="BL978" s="4"/>
      <c r="BM978" s="4"/>
      <c r="BN978" s="4"/>
      <c r="BO978" s="4"/>
      <c r="BP978" s="4"/>
      <c r="BQ978" s="4"/>
      <c r="BR978" s="4"/>
      <c r="BS978" s="4"/>
      <c r="BT978" s="4"/>
      <c r="BU978" s="4"/>
      <c r="BV978" s="4"/>
      <c r="BW978" s="4"/>
      <c r="BX978" s="4"/>
    </row>
    <row r="979" spans="48:76" ht="12.75" x14ac:dyDescent="0.2">
      <c r="AV979" s="4"/>
      <c r="AW979" s="4"/>
      <c r="AX979" s="4"/>
      <c r="AY979" s="4"/>
      <c r="AZ979" s="4"/>
      <c r="BA979" s="4"/>
      <c r="BB979" s="4"/>
      <c r="BC979" s="4"/>
      <c r="BD979" s="4"/>
      <c r="BE979" s="4"/>
      <c r="BF979" s="4"/>
      <c r="BG979" s="4"/>
      <c r="BH979" s="4"/>
      <c r="BI979" s="4"/>
      <c r="BJ979" s="4"/>
      <c r="BK979" s="4"/>
      <c r="BL979" s="4"/>
      <c r="BM979" s="4"/>
      <c r="BN979" s="4"/>
      <c r="BO979" s="4"/>
      <c r="BP979" s="4"/>
      <c r="BQ979" s="4"/>
      <c r="BR979" s="4"/>
      <c r="BS979" s="4"/>
      <c r="BT979" s="4"/>
      <c r="BU979" s="4"/>
      <c r="BV979" s="4"/>
      <c r="BW979" s="4"/>
      <c r="BX979" s="4"/>
    </row>
    <row r="980" spans="48:76" ht="12.75" x14ac:dyDescent="0.2">
      <c r="AV980" s="4"/>
      <c r="AW980" s="4"/>
      <c r="AX980" s="4"/>
      <c r="AY980" s="4"/>
      <c r="AZ980" s="4"/>
      <c r="BA980" s="4"/>
      <c r="BB980" s="4"/>
      <c r="BC980" s="4"/>
      <c r="BD980" s="4"/>
      <c r="BE980" s="4"/>
      <c r="BF980" s="4"/>
      <c r="BG980" s="4"/>
      <c r="BH980" s="4"/>
      <c r="BI980" s="4"/>
      <c r="BJ980" s="4"/>
      <c r="BK980" s="4"/>
      <c r="BL980" s="4"/>
      <c r="BM980" s="4"/>
      <c r="BN980" s="4"/>
      <c r="BO980" s="4"/>
      <c r="BP980" s="4"/>
      <c r="BQ980" s="4"/>
      <c r="BR980" s="4"/>
      <c r="BS980" s="4"/>
      <c r="BT980" s="4"/>
      <c r="BU980" s="4"/>
      <c r="BV980" s="4"/>
      <c r="BW980" s="4"/>
      <c r="BX980" s="4"/>
    </row>
    <row r="981" spans="48:76" ht="12.75" x14ac:dyDescent="0.2">
      <c r="AV981" s="4"/>
      <c r="AW981" s="4"/>
      <c r="AX981" s="4"/>
      <c r="AY981" s="4"/>
      <c r="AZ981" s="4"/>
      <c r="BA981" s="4"/>
      <c r="BB981" s="4"/>
      <c r="BC981" s="4"/>
      <c r="BD981" s="4"/>
      <c r="BE981" s="4"/>
      <c r="BF981" s="4"/>
      <c r="BG981" s="4"/>
      <c r="BH981" s="4"/>
      <c r="BI981" s="4"/>
      <c r="BJ981" s="4"/>
      <c r="BK981" s="4"/>
      <c r="BL981" s="4"/>
      <c r="BM981" s="4"/>
      <c r="BN981" s="4"/>
      <c r="BO981" s="4"/>
      <c r="BP981" s="4"/>
      <c r="BQ981" s="4"/>
      <c r="BR981" s="4"/>
      <c r="BS981" s="4"/>
      <c r="BT981" s="4"/>
      <c r="BU981" s="4"/>
      <c r="BV981" s="4"/>
      <c r="BW981" s="4"/>
      <c r="BX981" s="4"/>
    </row>
    <row r="982" spans="48:76" ht="12.75" x14ac:dyDescent="0.2">
      <c r="AV982" s="4"/>
      <c r="AW982" s="4"/>
      <c r="AX982" s="4"/>
      <c r="AY982" s="4"/>
      <c r="AZ982" s="4"/>
      <c r="BA982" s="4"/>
      <c r="BB982" s="4"/>
      <c r="BC982" s="4"/>
      <c r="BD982" s="4"/>
      <c r="BE982" s="4"/>
      <c r="BF982" s="4"/>
      <c r="BG982" s="4"/>
      <c r="BH982" s="4"/>
      <c r="BI982" s="4"/>
      <c r="BJ982" s="4"/>
      <c r="BK982" s="4"/>
      <c r="BL982" s="4"/>
      <c r="BM982" s="4"/>
      <c r="BN982" s="4"/>
      <c r="BO982" s="4"/>
      <c r="BP982" s="4"/>
      <c r="BQ982" s="4"/>
      <c r="BR982" s="4"/>
      <c r="BS982" s="4"/>
      <c r="BT982" s="4"/>
      <c r="BU982" s="4"/>
      <c r="BV982" s="4"/>
      <c r="BW982" s="4"/>
      <c r="BX982" s="4"/>
    </row>
    <row r="983" spans="48:76" ht="12.75" x14ac:dyDescent="0.2">
      <c r="AV983" s="4"/>
      <c r="AW983" s="4"/>
      <c r="AX983" s="4"/>
      <c r="AY983" s="4"/>
      <c r="AZ983" s="4"/>
      <c r="BA983" s="4"/>
      <c r="BB983" s="4"/>
      <c r="BC983" s="4"/>
      <c r="BD983" s="4"/>
      <c r="BE983" s="4"/>
      <c r="BF983" s="4"/>
      <c r="BG983" s="4"/>
      <c r="BH983" s="4"/>
      <c r="BI983" s="4"/>
      <c r="BJ983" s="4"/>
      <c r="BK983" s="4"/>
      <c r="BL983" s="4"/>
      <c r="BM983" s="4"/>
      <c r="BN983" s="4"/>
      <c r="BO983" s="4"/>
      <c r="BP983" s="4"/>
      <c r="BQ983" s="4"/>
      <c r="BR983" s="4"/>
      <c r="BS983" s="4"/>
      <c r="BT983" s="4"/>
      <c r="BU983" s="4"/>
      <c r="BV983" s="4"/>
      <c r="BW983" s="4"/>
      <c r="BX983" s="4"/>
    </row>
    <row r="984" spans="48:76" ht="12.75" x14ac:dyDescent="0.2">
      <c r="AV984" s="4"/>
      <c r="AW984" s="4"/>
      <c r="AX984" s="4"/>
      <c r="AY984" s="4"/>
      <c r="AZ984" s="4"/>
      <c r="BA984" s="4"/>
      <c r="BB984" s="4"/>
      <c r="BC984" s="4"/>
      <c r="BD984" s="4"/>
      <c r="BE984" s="4"/>
      <c r="BF984" s="4"/>
      <c r="BG984" s="4"/>
      <c r="BH984" s="4"/>
      <c r="BI984" s="4"/>
      <c r="BJ984" s="4"/>
      <c r="BK984" s="4"/>
      <c r="BL984" s="4"/>
      <c r="BM984" s="4"/>
      <c r="BN984" s="4"/>
      <c r="BO984" s="4"/>
      <c r="BP984" s="4"/>
      <c r="BQ984" s="4"/>
      <c r="BR984" s="4"/>
      <c r="BS984" s="4"/>
      <c r="BT984" s="4"/>
      <c r="BU984" s="4"/>
      <c r="BV984" s="4"/>
      <c r="BW984" s="4"/>
      <c r="BX984" s="4"/>
    </row>
    <row r="985" spans="48:76" ht="12.75" x14ac:dyDescent="0.2">
      <c r="AV985" s="4"/>
      <c r="AW985" s="4"/>
      <c r="AX985" s="4"/>
      <c r="AY985" s="4"/>
      <c r="AZ985" s="4"/>
      <c r="BA985" s="4"/>
      <c r="BB985" s="4"/>
      <c r="BC985" s="4"/>
      <c r="BD985" s="4"/>
      <c r="BE985" s="4"/>
      <c r="BF985" s="4"/>
      <c r="BG985" s="4"/>
      <c r="BH985" s="4"/>
      <c r="BI985" s="4"/>
      <c r="BJ985" s="4"/>
      <c r="BK985" s="4"/>
      <c r="BL985" s="4"/>
      <c r="BM985" s="4"/>
      <c r="BN985" s="4"/>
      <c r="BO985" s="4"/>
      <c r="BP985" s="4"/>
      <c r="BQ985" s="4"/>
      <c r="BR985" s="4"/>
      <c r="BS985" s="4"/>
      <c r="BT985" s="4"/>
      <c r="BU985" s="4"/>
      <c r="BV985" s="4"/>
      <c r="BW985" s="4"/>
      <c r="BX985" s="4"/>
    </row>
    <row r="986" spans="48:76" ht="12.75" x14ac:dyDescent="0.2">
      <c r="AV986" s="4"/>
      <c r="AW986" s="4"/>
      <c r="AX986" s="4"/>
      <c r="AY986" s="4"/>
      <c r="AZ986" s="4"/>
      <c r="BA986" s="4"/>
      <c r="BB986" s="4"/>
      <c r="BC986" s="4"/>
      <c r="BD986" s="4"/>
      <c r="BE986" s="4"/>
      <c r="BF986" s="4"/>
      <c r="BG986" s="4"/>
      <c r="BH986" s="4"/>
      <c r="BI986" s="4"/>
      <c r="BJ986" s="4"/>
      <c r="BK986" s="4"/>
      <c r="BL986" s="4"/>
      <c r="BM986" s="4"/>
      <c r="BN986" s="4"/>
      <c r="BO986" s="4"/>
      <c r="BP986" s="4"/>
      <c r="BQ986" s="4"/>
      <c r="BR986" s="4"/>
      <c r="BS986" s="4"/>
      <c r="BT986" s="4"/>
      <c r="BU986" s="4"/>
      <c r="BV986" s="4"/>
      <c r="BW986" s="4"/>
      <c r="BX986" s="4"/>
    </row>
    <row r="987" spans="48:76" ht="12.75" x14ac:dyDescent="0.2">
      <c r="AV987" s="4"/>
      <c r="AW987" s="4"/>
      <c r="AX987" s="4"/>
      <c r="AY987" s="4"/>
      <c r="AZ987" s="4"/>
      <c r="BA987" s="4"/>
      <c r="BB987" s="4"/>
      <c r="BC987" s="4"/>
      <c r="BD987" s="4"/>
      <c r="BE987" s="4"/>
      <c r="BF987" s="4"/>
      <c r="BG987" s="4"/>
      <c r="BH987" s="4"/>
      <c r="BI987" s="4"/>
      <c r="BJ987" s="4"/>
      <c r="BK987" s="4"/>
      <c r="BL987" s="4"/>
      <c r="BM987" s="4"/>
      <c r="BN987" s="4"/>
      <c r="BO987" s="4"/>
      <c r="BP987" s="4"/>
      <c r="BQ987" s="4"/>
      <c r="BR987" s="4"/>
      <c r="BS987" s="4"/>
      <c r="BT987" s="4"/>
      <c r="BU987" s="4"/>
      <c r="BV987" s="4"/>
      <c r="BW987" s="4"/>
      <c r="BX987" s="4"/>
    </row>
    <row r="988" spans="48:76" ht="12.75" x14ac:dyDescent="0.2">
      <c r="AV988" s="4"/>
      <c r="AW988" s="4"/>
      <c r="AX988" s="4"/>
      <c r="AY988" s="4"/>
      <c r="AZ988" s="4"/>
      <c r="BA988" s="4"/>
      <c r="BB988" s="4"/>
      <c r="BC988" s="4"/>
      <c r="BD988" s="4"/>
      <c r="BE988" s="4"/>
      <c r="BF988" s="4"/>
      <c r="BG988" s="4"/>
      <c r="BH988" s="4"/>
      <c r="BI988" s="4"/>
      <c r="BJ988" s="4"/>
      <c r="BK988" s="4"/>
      <c r="BL988" s="4"/>
      <c r="BM988" s="4"/>
      <c r="BN988" s="4"/>
      <c r="BO988" s="4"/>
      <c r="BP988" s="4"/>
      <c r="BQ988" s="4"/>
      <c r="BR988" s="4"/>
      <c r="BS988" s="4"/>
      <c r="BT988" s="4"/>
      <c r="BU988" s="4"/>
      <c r="BV988" s="4"/>
      <c r="BW988" s="4"/>
      <c r="BX988" s="4"/>
    </row>
    <row r="989" spans="48:76" ht="12.75" x14ac:dyDescent="0.2">
      <c r="AV989" s="4"/>
      <c r="AW989" s="4"/>
      <c r="AX989" s="4"/>
      <c r="AY989" s="4"/>
      <c r="AZ989" s="4"/>
      <c r="BA989" s="4"/>
      <c r="BB989" s="4"/>
      <c r="BC989" s="4"/>
      <c r="BD989" s="4"/>
      <c r="BE989" s="4"/>
      <c r="BF989" s="4"/>
      <c r="BG989" s="4"/>
      <c r="BH989" s="4"/>
      <c r="BI989" s="4"/>
      <c r="BJ989" s="4"/>
      <c r="BK989" s="4"/>
      <c r="BL989" s="4"/>
      <c r="BM989" s="4"/>
      <c r="BN989" s="4"/>
      <c r="BO989" s="4"/>
      <c r="BP989" s="4"/>
      <c r="BQ989" s="4"/>
      <c r="BR989" s="4"/>
      <c r="BS989" s="4"/>
      <c r="BT989" s="4"/>
      <c r="BU989" s="4"/>
      <c r="BV989" s="4"/>
      <c r="BW989" s="4"/>
      <c r="BX989" s="4"/>
    </row>
    <row r="990" spans="48:76" ht="12.75" x14ac:dyDescent="0.2">
      <c r="AV990" s="4"/>
      <c r="AW990" s="4"/>
      <c r="AX990" s="4"/>
      <c r="AY990" s="4"/>
      <c r="AZ990" s="4"/>
      <c r="BA990" s="4"/>
      <c r="BB990" s="4"/>
      <c r="BC990" s="4"/>
      <c r="BD990" s="4"/>
      <c r="BE990" s="4"/>
      <c r="BF990" s="4"/>
      <c r="BG990" s="4"/>
      <c r="BH990" s="4"/>
      <c r="BI990" s="4"/>
      <c r="BJ990" s="4"/>
      <c r="BK990" s="4"/>
      <c r="BL990" s="4"/>
      <c r="BM990" s="4"/>
      <c r="BN990" s="4"/>
      <c r="BO990" s="4"/>
      <c r="BP990" s="4"/>
      <c r="BQ990" s="4"/>
      <c r="BR990" s="4"/>
      <c r="BS990" s="4"/>
      <c r="BT990" s="4"/>
      <c r="BU990" s="4"/>
      <c r="BV990" s="4"/>
      <c r="BW990" s="4"/>
      <c r="BX990" s="4"/>
    </row>
    <row r="991" spans="48:76" ht="12.75" x14ac:dyDescent="0.2">
      <c r="AV991" s="4"/>
      <c r="AW991" s="4"/>
      <c r="AX991" s="4"/>
      <c r="AY991" s="4"/>
      <c r="AZ991" s="4"/>
      <c r="BA991" s="4"/>
      <c r="BB991" s="4"/>
      <c r="BC991" s="4"/>
      <c r="BD991" s="4"/>
      <c r="BE991" s="4"/>
      <c r="BF991" s="4"/>
      <c r="BG991" s="4"/>
      <c r="BH991" s="4"/>
      <c r="BI991" s="4"/>
      <c r="BJ991" s="4"/>
      <c r="BK991" s="4"/>
      <c r="BL991" s="4"/>
      <c r="BM991" s="4"/>
      <c r="BN991" s="4"/>
      <c r="BO991" s="4"/>
      <c r="BP991" s="4"/>
      <c r="BQ991" s="4"/>
      <c r="BR991" s="4"/>
      <c r="BS991" s="4"/>
      <c r="BT991" s="4"/>
      <c r="BU991" s="4"/>
      <c r="BV991" s="4"/>
      <c r="BW991" s="4"/>
      <c r="BX991" s="4"/>
    </row>
    <row r="992" spans="48:76" ht="12.75" x14ac:dyDescent="0.2">
      <c r="AV992" s="4"/>
      <c r="AW992" s="4"/>
      <c r="AX992" s="4"/>
      <c r="AY992" s="4"/>
      <c r="AZ992" s="4"/>
      <c r="BA992" s="4"/>
      <c r="BB992" s="4"/>
      <c r="BC992" s="4"/>
      <c r="BD992" s="4"/>
      <c r="BE992" s="4"/>
      <c r="BF992" s="4"/>
      <c r="BG992" s="4"/>
      <c r="BH992" s="4"/>
      <c r="BI992" s="4"/>
      <c r="BJ992" s="4"/>
      <c r="BK992" s="4"/>
      <c r="BL992" s="4"/>
      <c r="BM992" s="4"/>
      <c r="BN992" s="4"/>
      <c r="BO992" s="4"/>
      <c r="BP992" s="4"/>
      <c r="BQ992" s="4"/>
      <c r="BR992" s="4"/>
      <c r="BS992" s="4"/>
      <c r="BT992" s="4"/>
      <c r="BU992" s="4"/>
      <c r="BV992" s="4"/>
      <c r="BW992" s="4"/>
      <c r="BX992" s="4"/>
    </row>
    <row r="993" spans="48:76" ht="12.75" x14ac:dyDescent="0.2">
      <c r="AV993" s="4"/>
      <c r="AW993" s="4"/>
      <c r="AX993" s="4"/>
      <c r="AY993" s="4"/>
      <c r="AZ993" s="4"/>
      <c r="BA993" s="4"/>
      <c r="BB993" s="4"/>
      <c r="BC993" s="4"/>
      <c r="BD993" s="4"/>
      <c r="BE993" s="4"/>
      <c r="BF993" s="4"/>
      <c r="BG993" s="4"/>
      <c r="BH993" s="4"/>
      <c r="BI993" s="4"/>
      <c r="BJ993" s="4"/>
      <c r="BK993" s="4"/>
      <c r="BL993" s="4"/>
      <c r="BM993" s="4"/>
      <c r="BN993" s="4"/>
      <c r="BO993" s="4"/>
      <c r="BP993" s="4"/>
      <c r="BQ993" s="4"/>
      <c r="BR993" s="4"/>
      <c r="BS993" s="4"/>
      <c r="BT993" s="4"/>
      <c r="BU993" s="4"/>
      <c r="BV993" s="4"/>
      <c r="BW993" s="4"/>
      <c r="BX993" s="4"/>
    </row>
    <row r="994" spans="48:76" ht="12.75" x14ac:dyDescent="0.2">
      <c r="AV994" s="4"/>
      <c r="AW994" s="4"/>
      <c r="AX994" s="4"/>
      <c r="AY994" s="4"/>
      <c r="AZ994" s="4"/>
      <c r="BA994" s="4"/>
      <c r="BB994" s="4"/>
      <c r="BC994" s="4"/>
      <c r="BD994" s="4"/>
      <c r="BE994" s="4"/>
      <c r="BF994" s="4"/>
      <c r="BG994" s="4"/>
      <c r="BH994" s="4"/>
      <c r="BI994" s="4"/>
      <c r="BJ994" s="4"/>
      <c r="BK994" s="4"/>
      <c r="BL994" s="4"/>
      <c r="BM994" s="4"/>
      <c r="BN994" s="4"/>
      <c r="BO994" s="4"/>
      <c r="BP994" s="4"/>
      <c r="BQ994" s="4"/>
      <c r="BR994" s="4"/>
      <c r="BS994" s="4"/>
      <c r="BT994" s="4"/>
      <c r="BU994" s="4"/>
      <c r="BV994" s="4"/>
      <c r="BW994" s="4"/>
      <c r="BX994" s="4"/>
    </row>
    <row r="995" spans="48:76" ht="12.75" x14ac:dyDescent="0.2">
      <c r="AV995" s="4"/>
      <c r="AW995" s="4"/>
      <c r="AX995" s="4"/>
      <c r="AY995" s="4"/>
      <c r="AZ995" s="4"/>
      <c r="BA995" s="4"/>
      <c r="BB995" s="4"/>
      <c r="BC995" s="4"/>
      <c r="BD995" s="4"/>
      <c r="BE995" s="4"/>
      <c r="BF995" s="4"/>
      <c r="BG995" s="4"/>
      <c r="BH995" s="4"/>
      <c r="BI995" s="4"/>
      <c r="BJ995" s="4"/>
      <c r="BK995" s="4"/>
      <c r="BL995" s="4"/>
      <c r="BM995" s="4"/>
      <c r="BN995" s="4"/>
      <c r="BO995" s="4"/>
      <c r="BP995" s="4"/>
      <c r="BQ995" s="4"/>
      <c r="BR995" s="4"/>
      <c r="BS995" s="4"/>
      <c r="BT995" s="4"/>
      <c r="BU995" s="4"/>
      <c r="BV995" s="4"/>
      <c r="BW995" s="4"/>
      <c r="BX995" s="4"/>
    </row>
    <row r="996" spans="48:76" ht="12.75" x14ac:dyDescent="0.2">
      <c r="AV996" s="4"/>
      <c r="AW996" s="4"/>
      <c r="AX996" s="4"/>
      <c r="AY996" s="4"/>
      <c r="AZ996" s="4"/>
      <c r="BA996" s="4"/>
      <c r="BB996" s="4"/>
      <c r="BC996" s="4"/>
      <c r="BD996" s="4"/>
      <c r="BE996" s="4"/>
      <c r="BF996" s="4"/>
      <c r="BG996" s="4"/>
      <c r="BH996" s="4"/>
      <c r="BI996" s="4"/>
      <c r="BJ996" s="4"/>
      <c r="BK996" s="4"/>
      <c r="BL996" s="4"/>
      <c r="BM996" s="4"/>
      <c r="BN996" s="4"/>
      <c r="BO996" s="4"/>
      <c r="BP996" s="4"/>
      <c r="BQ996" s="4"/>
      <c r="BR996" s="4"/>
      <c r="BS996" s="4"/>
      <c r="BT996" s="4"/>
      <c r="BU996" s="4"/>
      <c r="BV996" s="4"/>
      <c r="BW996" s="4"/>
      <c r="BX996" s="4"/>
    </row>
    <row r="997" spans="48:76" ht="12.75" x14ac:dyDescent="0.2">
      <c r="AV997" s="4"/>
      <c r="AW997" s="4"/>
      <c r="AX997" s="4"/>
      <c r="AY997" s="4"/>
      <c r="AZ997" s="4"/>
      <c r="BA997" s="4"/>
      <c r="BB997" s="4"/>
      <c r="BC997" s="4"/>
      <c r="BD997" s="4"/>
      <c r="BE997" s="4"/>
      <c r="BF997" s="4"/>
      <c r="BG997" s="4"/>
      <c r="BH997" s="4"/>
      <c r="BI997" s="4"/>
      <c r="BJ997" s="4"/>
      <c r="BK997" s="4"/>
      <c r="BL997" s="4"/>
      <c r="BM997" s="4"/>
      <c r="BN997" s="4"/>
      <c r="BO997" s="4"/>
      <c r="BP997" s="4"/>
      <c r="BQ997" s="4"/>
      <c r="BR997" s="4"/>
      <c r="BS997" s="4"/>
      <c r="BT997" s="4"/>
      <c r="BU997" s="4"/>
      <c r="BV997" s="4"/>
      <c r="BW997" s="4"/>
      <c r="BX997" s="4"/>
    </row>
    <row r="998" spans="48:76" ht="12.75" x14ac:dyDescent="0.2">
      <c r="AV998" s="4"/>
      <c r="AW998" s="4"/>
      <c r="AX998" s="4"/>
      <c r="AY998" s="4"/>
      <c r="AZ998" s="4"/>
      <c r="BA998" s="4"/>
      <c r="BB998" s="4"/>
      <c r="BC998" s="4"/>
      <c r="BD998" s="4"/>
      <c r="BE998" s="4"/>
      <c r="BF998" s="4"/>
      <c r="BG998" s="4"/>
      <c r="BH998" s="4"/>
      <c r="BI998" s="4"/>
      <c r="BJ998" s="4"/>
      <c r="BK998" s="4"/>
      <c r="BL998" s="4"/>
      <c r="BM998" s="4"/>
      <c r="BN998" s="4"/>
      <c r="BO998" s="4"/>
      <c r="BP998" s="4"/>
      <c r="BQ998" s="4"/>
      <c r="BR998" s="4"/>
      <c r="BS998" s="4"/>
      <c r="BT998" s="4"/>
      <c r="BU998" s="4"/>
      <c r="BV998" s="4"/>
      <c r="BW998" s="4"/>
      <c r="BX998" s="4"/>
    </row>
    <row r="999" spans="48:76" ht="12.75" x14ac:dyDescent="0.2">
      <c r="AV999" s="4"/>
      <c r="AW999" s="4"/>
      <c r="AX999" s="4"/>
      <c r="AY999" s="4"/>
      <c r="AZ999" s="4"/>
      <c r="BA999" s="4"/>
      <c r="BB999" s="4"/>
      <c r="BC999" s="4"/>
      <c r="BD999" s="4"/>
      <c r="BE999" s="4"/>
      <c r="BF999" s="4"/>
      <c r="BG999" s="4"/>
      <c r="BH999" s="4"/>
      <c r="BI999" s="4"/>
      <c r="BJ999" s="4"/>
      <c r="BK999" s="4"/>
      <c r="BL999" s="4"/>
      <c r="BM999" s="4"/>
      <c r="BN999" s="4"/>
      <c r="BO999" s="4"/>
      <c r="BP999" s="4"/>
      <c r="BQ999" s="4"/>
      <c r="BR999" s="4"/>
      <c r="BS999" s="4"/>
      <c r="BT999" s="4"/>
      <c r="BU999" s="4"/>
      <c r="BV999" s="4"/>
      <c r="BW999" s="4"/>
      <c r="BX999" s="4"/>
    </row>
    <row r="1000" spans="48:76" ht="12.75" x14ac:dyDescent="0.2">
      <c r="AV1000" s="4"/>
      <c r="AW1000" s="4"/>
      <c r="AX1000" s="4"/>
      <c r="AY1000" s="4"/>
      <c r="AZ1000" s="4"/>
      <c r="BA1000" s="4"/>
      <c r="BB1000" s="4"/>
      <c r="BC1000" s="4"/>
      <c r="BD1000" s="4"/>
      <c r="BE1000" s="4"/>
      <c r="BF1000" s="4"/>
      <c r="BG1000" s="4"/>
      <c r="BH1000" s="4"/>
      <c r="BI1000" s="4"/>
      <c r="BJ1000" s="4"/>
      <c r="BK1000" s="4"/>
      <c r="BL1000" s="4"/>
      <c r="BM1000" s="4"/>
      <c r="BN1000" s="4"/>
      <c r="BO1000" s="4"/>
      <c r="BP1000" s="4"/>
      <c r="BQ1000" s="4"/>
      <c r="BR1000" s="4"/>
      <c r="BS1000" s="4"/>
      <c r="BT1000" s="4"/>
      <c r="BU1000" s="4"/>
      <c r="BV1000" s="4"/>
      <c r="BW1000" s="4"/>
      <c r="BX1000" s="4"/>
    </row>
  </sheetData>
  <conditionalFormatting sqref="C21">
    <cfRule type="cellIs" dxfId="62" priority="1" operator="equal">
      <formula>"How much"</formula>
    </cfRule>
  </conditionalFormatting>
  <conditionalFormatting sqref="D21">
    <cfRule type="cellIs" dxfId="61" priority="2" operator="equal">
      <formula>"was chopping"</formula>
    </cfRule>
  </conditionalFormatting>
  <conditionalFormatting sqref="E21">
    <cfRule type="cellIs" dxfId="60" priority="3" operator="equal">
      <formula>"yet"</formula>
    </cfRule>
  </conditionalFormatting>
  <conditionalFormatting sqref="F21">
    <cfRule type="cellIs" dxfId="59" priority="4" operator="equal">
      <formula>"Where"</formula>
    </cfRule>
  </conditionalFormatting>
  <conditionalFormatting sqref="G21">
    <cfRule type="cellIs" dxfId="58" priority="5" operator="equal">
      <formula>"used"</formula>
    </cfRule>
  </conditionalFormatting>
  <conditionalFormatting sqref="H21">
    <cfRule type="cellIs" dxfId="57" priority="6" operator="equal">
      <formula>"whereas"</formula>
    </cfRule>
  </conditionalFormatting>
  <conditionalFormatting sqref="I21">
    <cfRule type="cellIs" dxfId="56" priority="7" operator="equal">
      <formula>"might"</formula>
    </cfRule>
  </conditionalFormatting>
  <conditionalFormatting sqref="J21">
    <cfRule type="cellIs" dxfId="55" priority="8" operator="equal">
      <formula>"until"</formula>
    </cfRule>
  </conditionalFormatting>
  <conditionalFormatting sqref="K21">
    <cfRule type="cellIs" dxfId="54" priority="9" operator="equal">
      <formula>"but"</formula>
    </cfRule>
  </conditionalFormatting>
  <conditionalFormatting sqref="L21">
    <cfRule type="cellIs" dxfId="53" priority="10" operator="equal">
      <formula>"So do I"</formula>
    </cfRule>
  </conditionalFormatting>
  <conditionalFormatting sqref="M21">
    <cfRule type="cellIs" dxfId="52" priority="11" operator="equal">
      <formula>"some"</formula>
    </cfRule>
  </conditionalFormatting>
  <conditionalFormatting sqref="N21">
    <cfRule type="cellIs" dxfId="51" priority="12" operator="equal">
      <formula>"could"</formula>
    </cfRule>
  </conditionalFormatting>
  <conditionalFormatting sqref="O21">
    <cfRule type="cellIs" dxfId="50" priority="13" operator="equal">
      <formula>"someone"</formula>
    </cfRule>
  </conditionalFormatting>
  <conditionalFormatting sqref="P21">
    <cfRule type="cellIs" dxfId="49" priority="14" operator="equal">
      <formula>"still"</formula>
    </cfRule>
  </conditionalFormatting>
  <conditionalFormatting sqref="Q21">
    <cfRule type="cellIs" dxfId="48" priority="15" operator="equal">
      <formula>"had drunk"</formula>
    </cfRule>
  </conditionalFormatting>
  <conditionalFormatting sqref="R21">
    <cfRule type="cellIs" dxfId="47" priority="16" operator="equal">
      <formula>"Shall"</formula>
    </cfRule>
  </conditionalFormatting>
  <conditionalFormatting sqref="S21">
    <cfRule type="cellIs" dxfId="46" priority="17" operator="equal">
      <formula>"to see"</formula>
    </cfRule>
  </conditionalFormatting>
  <conditionalFormatting sqref="T21">
    <cfRule type="cellIs" dxfId="45" priority="18" operator="equal">
      <formula>"isn't it"</formula>
    </cfRule>
  </conditionalFormatting>
  <conditionalFormatting sqref="U21">
    <cfRule type="cellIs" dxfId="44" priority="19" operator="equal">
      <formula>"Who"</formula>
    </cfRule>
  </conditionalFormatting>
  <conditionalFormatting sqref="V21">
    <cfRule type="cellIs" dxfId="43" priority="20" operator="equal">
      <formula>"would have passed"</formula>
    </cfRule>
  </conditionalFormatting>
  <conditionalFormatting sqref="W21">
    <cfRule type="cellIs" dxfId="42" priority="21" operator="equal">
      <formula>"to invite"</formula>
    </cfRule>
  </conditionalFormatting>
  <conditionalFormatting sqref="X21">
    <cfRule type="cellIs" dxfId="41" priority="22" operator="equal">
      <formula>"neither"</formula>
    </cfRule>
  </conditionalFormatting>
  <conditionalFormatting sqref="Y21">
    <cfRule type="cellIs" dxfId="40" priority="23" operator="equal">
      <formula>"Neither do I"</formula>
    </cfRule>
  </conditionalFormatting>
  <conditionalFormatting sqref="Z21">
    <cfRule type="cellIs" dxfId="39" priority="24" operator="equal">
      <formula>"hasn't slept"</formula>
    </cfRule>
  </conditionalFormatting>
  <conditionalFormatting sqref="AA21">
    <cfRule type="cellIs" dxfId="38" priority="25" operator="equal">
      <formula>"don't they"</formula>
    </cfRule>
  </conditionalFormatting>
  <conditionalFormatting sqref="AB21">
    <cfRule type="cellIs" dxfId="37" priority="26" operator="equal">
      <formula>"would have"</formula>
    </cfRule>
  </conditionalFormatting>
  <conditionalFormatting sqref="AC21">
    <cfRule type="cellIs" dxfId="36" priority="27" operator="equal">
      <formula>"can't"</formula>
    </cfRule>
  </conditionalFormatting>
  <conditionalFormatting sqref="AD21">
    <cfRule type="cellIs" dxfId="35" priority="28" operator="equal">
      <formula>"just"</formula>
    </cfRule>
  </conditionalFormatting>
  <conditionalFormatting sqref="AE21">
    <cfRule type="cellIs" dxfId="34" priority="29" operator="equal">
      <formula>"anyone"</formula>
    </cfRule>
  </conditionalFormatting>
  <conditionalFormatting sqref="AF21">
    <cfRule type="cellIs" dxfId="33" priority="30" operator="equal">
      <formula>"most patient"</formula>
    </cfRule>
  </conditionalFormatting>
  <conditionalFormatting sqref="AG21">
    <cfRule type="cellIs" dxfId="32" priority="31" operator="equal">
      <formula>"am used"</formula>
    </cfRule>
  </conditionalFormatting>
  <conditionalFormatting sqref="AH21">
    <cfRule type="cellIs" dxfId="31" priority="32" operator="equal">
      <formula>"anything"</formula>
    </cfRule>
  </conditionalFormatting>
  <conditionalFormatting sqref="AI21">
    <cfRule type="cellIs" dxfId="30" priority="33" operator="equal">
      <formula>"will paint"</formula>
    </cfRule>
  </conditionalFormatting>
  <conditionalFormatting sqref="AJ21">
    <cfRule type="cellIs" dxfId="29" priority="34" operator="equal">
      <formula>"starts"</formula>
    </cfRule>
  </conditionalFormatting>
  <conditionalFormatting sqref="AK21">
    <cfRule type="cellIs" dxfId="28" priority="35" operator="equal">
      <formula>"worrying"</formula>
    </cfRule>
  </conditionalFormatting>
  <conditionalFormatting sqref="AL21">
    <cfRule type="cellIs" dxfId="27" priority="36" operator="equal">
      <formula>"buying"</formula>
    </cfRule>
  </conditionalFormatting>
  <conditionalFormatting sqref="AM21">
    <cfRule type="cellIs" dxfId="26" priority="37" operator="equal">
      <formula>"had been working"</formula>
    </cfRule>
  </conditionalFormatting>
  <conditionalFormatting sqref="AN21">
    <cfRule type="cellIs" dxfId="25" priority="38" operator="equal">
      <formula>"all"</formula>
    </cfRule>
  </conditionalFormatting>
  <conditionalFormatting sqref="AO21">
    <cfRule type="cellIs" dxfId="24" priority="39" operator="equal">
      <formula>"older"</formula>
    </cfRule>
  </conditionalFormatting>
  <conditionalFormatting sqref="AP21">
    <cfRule type="cellIs" dxfId="23" priority="40" operator="equal">
      <formula>"a"</formula>
    </cfRule>
  </conditionalFormatting>
  <conditionalFormatting sqref="AQ21">
    <cfRule type="cellIs" dxfId="22" priority="41" operator="equal">
      <formula>"for"</formula>
    </cfRule>
  </conditionalFormatting>
  <conditionalFormatting sqref="AR21">
    <cfRule type="cellIs" dxfId="21" priority="42" operator="equal">
      <formula>"on"</formula>
    </cfRule>
  </conditionalFormatting>
  <conditionalFormatting sqref="AS21">
    <cfRule type="cellIs" dxfId="20" priority="43" operator="equal">
      <formula>"on"</formula>
    </cfRule>
  </conditionalFormatting>
  <conditionalFormatting sqref="AT21">
    <cfRule type="cellIs" dxfId="19" priority="44" operator="equal">
      <formula>"out of"</formula>
    </cfRule>
  </conditionalFormatting>
  <conditionalFormatting sqref="AU21">
    <cfRule type="cellIs" dxfId="18" priority="45" operator="equal">
      <formula>"on"</formula>
    </cfRule>
  </conditionalFormatting>
  <conditionalFormatting sqref="AV21:AW21">
    <cfRule type="cellIs" dxfId="17" priority="46" operator="equal">
      <formula>"by"</formula>
    </cfRule>
  </conditionalFormatting>
  <conditionalFormatting sqref="AZ21:BA21">
    <cfRule type="cellIs" dxfId="16" priority="47" operator="equal">
      <formula>"false"</formula>
    </cfRule>
  </conditionalFormatting>
  <conditionalFormatting sqref="BB21:BC21">
    <cfRule type="cellIs" dxfId="15" priority="48" operator="equal">
      <formula>"false"</formula>
    </cfRule>
  </conditionalFormatting>
  <conditionalFormatting sqref="BD21:BE21">
    <cfRule type="cellIs" dxfId="14" priority="49" operator="equal">
      <formula>"true"</formula>
    </cfRule>
  </conditionalFormatting>
  <conditionalFormatting sqref="BF21:BG21">
    <cfRule type="cellIs" dxfId="13" priority="50" operator="equal">
      <formula>"false"</formula>
    </cfRule>
  </conditionalFormatting>
  <conditionalFormatting sqref="BH21:BI21">
    <cfRule type="cellIs" dxfId="12" priority="51" operator="equal">
      <formula>"true"</formula>
    </cfRule>
  </conditionalFormatting>
  <conditionalFormatting sqref="BJ21:BK21">
    <cfRule type="cellIs" dxfId="11" priority="52" operator="equal">
      <formula>"false"</formula>
    </cfRule>
  </conditionalFormatting>
  <conditionalFormatting sqref="BL21:BM21">
    <cfRule type="cellIs" dxfId="10" priority="53" operator="equal">
      <formula>"true"</formula>
    </cfRule>
  </conditionalFormatting>
  <conditionalFormatting sqref="BN21:BP21">
    <cfRule type="cellIs" dxfId="9" priority="54" operator="equal">
      <formula>"false"</formula>
    </cfRule>
  </conditionalFormatting>
  <conditionalFormatting sqref="BQ21">
    <cfRule type="cellIs" dxfId="8" priority="55" operator="equal">
      <formula>"true"</formula>
    </cfRule>
  </conditionalFormatting>
  <conditionalFormatting sqref="BS21">
    <cfRule type="cellIs" dxfId="7" priority="56" operator="equal">
      <formula>"conditional"</formula>
    </cfRule>
  </conditionalFormatting>
  <conditionalFormatting sqref="BT21">
    <cfRule type="cellIs" dxfId="6" priority="57" operator="equal">
      <formula>"incorporate"</formula>
    </cfRule>
  </conditionalFormatting>
  <conditionalFormatting sqref="BU21">
    <cfRule type="cellIs" dxfId="5" priority="58" operator="equal">
      <formula>"facilities"</formula>
    </cfRule>
  </conditionalFormatting>
  <conditionalFormatting sqref="BV21">
    <cfRule type="cellIs" dxfId="4" priority="59" operator="equal">
      <formula>"popular tourist attractions"</formula>
    </cfRule>
  </conditionalFormatting>
  <conditionalFormatting sqref="BW21">
    <cfRule type="cellIs" dxfId="3" priority="60" operator="equal">
      <formula>"in groups "</formula>
    </cfRule>
  </conditionalFormatting>
  <conditionalFormatting sqref="BX21">
    <cfRule type="cellIs" dxfId="2" priority="61" operator="equal">
      <formula>"a presentation"</formula>
    </cfRule>
  </conditionalFormatting>
  <conditionalFormatting sqref="BY21">
    <cfRule type="cellIs" dxfId="1" priority="62" operator="equal">
      <formula>"manage their time"</formula>
    </cfRule>
  </conditionalFormatting>
  <conditionalFormatting sqref="BZ21">
    <cfRule type="cellIs" dxfId="0" priority="63" operator="equal">
      <formula>"upper-intermediate"</formula>
    </cfRule>
  </conditionalFormatting>
  <conditionalFormatting sqref="BY2:BY1048576">
    <cfRule type="colorScale" priority="64">
      <colorScale>
        <cfvo type="min"/>
        <cfvo type="max"/>
        <color rgb="FF57BB8A"/>
        <color rgb="FFFFFFFF"/>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Test</vt:lpstr>
      <vt:lpstr>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Оля</dc:creator>
  <cp:lastModifiedBy>Оля</cp:lastModifiedBy>
  <dcterms:created xsi:type="dcterms:W3CDTF">2016-01-25T15:01:19Z</dcterms:created>
  <dcterms:modified xsi:type="dcterms:W3CDTF">2016-01-25T15:01:19Z</dcterms:modified>
</cp:coreProperties>
</file>